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 ME" state="visible" r:id="rId4"/>
    <sheet sheetId="2" name="Criteria and weights" state="visible" r:id="rId5"/>
    <sheet sheetId="3" name="RFP questions" state="visible" r:id="rId6"/>
    <sheet sheetId="4" name="Vendor scorecard" state="visible" r:id="rId7"/>
    <sheet sheetId="5" name="Trial log" state="visible" r:id="rId8"/>
    <sheet sheetId="6" name="Changelog" state="visible" r:id="rId9"/>
  </sheets>
  <calcPr calcId="171027" fullCalcOnLoad="1"/>
</workbook>
</file>

<file path=xl/comments2.xml><?xml version="1.0" encoding="utf-8"?>
<comments xmlns="http://schemas.openxmlformats.org/spreadsheetml/2006/main">
  <authors>
    <author>Author</author>
  </authors>
  <commentList>
    <comment ref="A1" authorId="0">
      <text>
        <r>
          <t>Criterion number; matches the guide's eight tests.</t>
        </r>
      </text>
    </comment>
    <comment ref="B1" authorId="0">
      <text>
        <r>
          <t>The criterion as named in the guide's scorecard.</t>
        </r>
      </text>
    </comment>
    <comment ref="C1" authorId="0">
      <text>
        <r>
          <t>The test name used on the RFP questions sheet; do not edit.</t>
        </r>
      </text>
    </comment>
    <comment ref="D1" authorId="0">
      <text>
        <r>
          <t>The guide's weight; kept for reference.</t>
        </r>
      </text>
    </comment>
    <comment ref="E1" authorId="0">
      <text>
        <r>
          <t>Change only with a reason in column F; all eight must total 100.</t>
        </r>
      </text>
    </comment>
    <comment ref="F1" authorId="0">
      <text>
        <r>
          <t>One line on why your weight differs from the default.</t>
        </r>
      </text>
    </comment>
    <comment ref="G1" authorId="0">
      <text>
        <r>
          <t>The evidence that earns the top score.</t>
        </r>
      </text>
    </comment>
    <comment ref="H1" authorId="0">
      <text>
        <r>
          <t>What the trial must show for this test to pass.</t>
        </r>
      </text>
    </comment>
    <comment ref="I1" authorId="0">
      <text>
        <r>
          <t>Where the score comes from: RFP questions and Trial log results.</t>
        </r>
      </text>
    </comment>
    <comment ref="J1" authorId="0">
      <text>
        <r>
          <t>The question numbers for this test on the RFP questions sheet.</t>
        </r>
      </text>
    </comment>
    <comment ref="B2" authorId="0">
      <text>
        <r>
          <t>1. Coverage is a map of your named regulators and source types</t>
        </r>
      </text>
    </comment>
    <comment ref="B3" authorId="0">
      <text>
        <r>
          <t>2. Applicability is decided for your entities, products and markets, with the clause cited</t>
        </r>
      </text>
    </comment>
    <comment ref="B4" authorId="0">
      <text>
        <r>
          <t>3. An accepted change becomes an obligation with an owner, a deadline and evidence</t>
        </r>
      </text>
    </comment>
    <comment ref="B5" authorId="0">
      <text>
        <r>
          <t>4. The decision record survives an examiner's sample a year later, "not applicable" decisions included</t>
        </r>
      </text>
    </comment>
    <comment ref="B6" authorId="0">
      <text>
        <r>
          <t>5. AI transparency shows what the model read, why it decided and who reviewed it</t>
        </r>
      </text>
    </comment>
    <comment ref="B7" authorId="0">
      <text>
        <r>
          <t>6. Board and regulator outputs come straight from the record</t>
        </r>
      </text>
    </comment>
    <comment ref="B8" authorId="0">
      <text>
        <r>
          <t>7. Deployment, security and data use are settled in writing before the trial ends</t>
        </r>
      </text>
    </comment>
    <comment ref="B9" authorId="0">
      <text>
        <r>
          <t>8. Price, total cost and contract protections are known before you sign</t>
        </r>
      </text>
    </comment>
  </commentList>
</comments>
</file>

<file path=xl/comments3.xml><?xml version="1.0" encoding="utf-8"?>
<comments xmlns="http://schemas.openxmlformats.org/spreadsheetml/2006/main">
  <authors>
    <author>Author</author>
  </authors>
  <commentList>
    <comment ref="A2" authorId="0">
      <text>
        <r>
          <t>Question number, as in the guide.</t>
        </r>
      </text>
    </comment>
    <comment ref="B2" authorId="0">
      <text>
        <r>
          <t>The test this question informs; the scorecard averages scores by this name.</t>
        </r>
      </text>
    </comment>
    <comment ref="C2" authorId="0">
      <text>
        <r>
          <t>Send it as written, with your regulator list and company profile.</t>
        </r>
      </text>
    </comment>
    <comment ref="D2" authorId="0">
      <text>
        <r>
          <t>Ask for this evidence in writing; score the evidence, not the prose.</t>
        </r>
      </text>
    </comment>
    <comment ref="E2" authorId="0">
      <text>
        <r>
          <t>Vendor 1: one or two lines summarizing the answer, with a link to the document.</t>
        </r>
      </text>
    </comment>
    <comment ref="F2" authorId="0">
      <text>
        <r>
          <t>Vendor 1: did the requested evidence arrive?</t>
        </r>
      </text>
    </comment>
    <comment ref="G2" authorId="0">
      <text>
        <r>
          <t>Vendor 1: score the evidence on the 0 to 5 scale on READ ME.</t>
        </r>
      </text>
    </comment>
    <comment ref="H2" authorId="0">
      <text>
        <r>
          <t>Vendor 2: one or two lines summarizing the answer, with a link to the document.</t>
        </r>
      </text>
    </comment>
    <comment ref="I2" authorId="0">
      <text>
        <r>
          <t>Vendor 2: did the requested evidence arrive?</t>
        </r>
      </text>
    </comment>
    <comment ref="J2" authorId="0">
      <text>
        <r>
          <t>Vendor 2: score the evidence on the 0 to 5 scale on READ ME.</t>
        </r>
      </text>
    </comment>
    <comment ref="K2" authorId="0">
      <text>
        <r>
          <t>Vendor 3: one or two lines summarizing the answer, with a link to the document.</t>
        </r>
      </text>
    </comment>
    <comment ref="L2" authorId="0">
      <text>
        <r>
          <t>Vendor 3: did the requested evidence arrive?</t>
        </r>
      </text>
    </comment>
    <comment ref="M2" authorId="0">
      <text>
        <r>
          <t>Vendor 3: score the evidence on the 0 to 5 scale on READ ME.</t>
        </r>
      </text>
    </comment>
    <comment ref="N2" authorId="0">
      <text>
        <r>
          <t>Vendor 4: one or two lines summarizing the answer, with a link to the document.</t>
        </r>
      </text>
    </comment>
    <comment ref="O2" authorId="0">
      <text>
        <r>
          <t>Vendor 4: did the requested evidence arrive?</t>
        </r>
      </text>
    </comment>
    <comment ref="P2" authorId="0">
      <text>
        <r>
          <t>Vendor 4: score the evidence on the 0 to 5 scale on READ ME.</t>
        </r>
      </text>
    </comment>
    <comment ref="Q2" authorId="0">
      <text>
        <r>
          <t>Follow-ups, dates promised and who asked.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D3" authorId="0">
      <text>
        <r>
          <t>Type the vendor's name; it flows to the RFP questions and Trial log sheets.</t>
        </r>
      </text>
    </comment>
    <comment ref="D4" authorId="0">
      <text>
        <r>
          <t>Mean of this vendor's RFP scores for the same test; an input to your score, not the score.</t>
        </r>
      </text>
    </comment>
    <comment ref="E4" authorId="0">
      <text>
        <r>
          <t>Score on evidence using the 0 to 5 scale below.</t>
        </r>
      </text>
    </comment>
    <comment ref="F4" authorId="0">
      <text>
        <r>
          <t>Weight times score, divided by 5.</t>
        </r>
      </text>
    </comment>
    <comment ref="G4" authorId="0">
      <text>
        <r>
          <t>Mean of this vendor's RFP scores for the same test; an input to your score, not the score.</t>
        </r>
      </text>
    </comment>
    <comment ref="H4" authorId="0">
      <text>
        <r>
          <t>Score on evidence using the 0 to 5 scale below.</t>
        </r>
      </text>
    </comment>
    <comment ref="I4" authorId="0">
      <text>
        <r>
          <t>Weight times score, divided by 5.</t>
        </r>
      </text>
    </comment>
    <comment ref="J4" authorId="0">
      <text>
        <r>
          <t>Mean of this vendor's RFP scores for the same test; an input to your score, not the score.</t>
        </r>
      </text>
    </comment>
    <comment ref="K4" authorId="0">
      <text>
        <r>
          <t>Score on evidence using the 0 to 5 scale below.</t>
        </r>
      </text>
    </comment>
    <comment ref="L4" authorId="0">
      <text>
        <r>
          <t>Weight times score, divided by 5.</t>
        </r>
      </text>
    </comment>
    <comment ref="M4" authorId="0">
      <text>
        <r>
          <t>Mean of this vendor's RFP scores for the same test; an input to your score, not the score.</t>
        </r>
      </text>
    </comment>
    <comment ref="N4" authorId="0">
      <text>
        <r>
          <t>Score on evidence using the 0 to 5 scale below.</t>
        </r>
      </text>
    </comment>
    <comment ref="O4" authorId="0">
      <text>
        <r>
          <t>Weight times score, divided by 5.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6" authorId="0">
      <text>
        <r>
          <t>Update number; keep 1 to 10.</t>
        </r>
      </text>
    </comment>
    <comment ref="B6" authorId="0">
      <text>
        <r>
          <t>The instrument's title and a stable citation, such as a document number or official journal reference.</t>
        </r>
      </text>
    </comment>
    <comment ref="C6" authorId="0">
      <text>
        <r>
          <t>Who published it.</t>
        </r>
      </text>
    </comment>
    <comment ref="D6" authorId="0">
      <text>
        <r>
          <t>Country, state or supranational body.</t>
        </r>
      </text>
    </comment>
    <comment ref="E6" authorId="0">
      <text>
        <r>
          <t>The kind of publication.</t>
        </r>
      </text>
    </comment>
    <comment ref="F6" authorId="0">
      <text>
        <r>
          <t>The original publication date, not a page's updated date.</t>
        </r>
      </text>
    </comment>
    <comment ref="G6" authorId="0">
      <text>
        <r>
          <t>When your team first saw it.</t>
        </r>
      </text>
    </comment>
    <comment ref="H6" authorId="0">
      <text>
        <r>
          <t>Days from publication to your team finding it.</t>
        </r>
      </text>
    </comment>
    <comment ref="I6" authorId="0">
      <text>
        <r>
          <t>Your applicability decision at the time.</t>
        </r>
      </text>
    </comment>
    <comment ref="J6" authorId="0">
      <text>
        <r>
          <t>One line: the scoping clause and the profile fact the call rests on.</t>
        </r>
      </text>
    </comment>
    <comment ref="K6" authorId="0">
      <text>
        <r>
          <t>The person who owned the response, or who reviewed the dismissal.</t>
        </r>
      </text>
    </comment>
    <comment ref="L6" authorId="0">
      <text>
        <r>
          <t>When the owner was assigned; leave blank for updates that did not apply.</t>
        </r>
      </text>
    </comment>
    <comment ref="M6" authorId="0">
      <text>
        <r>
          <t>Days from publication to an assigned owner.</t>
        </r>
      </text>
    </comment>
    <comment ref="N6" authorId="0">
      <text>
        <r>
          <t>The number of the update this one pairs with, if the two look alike but differ in applicability.</t>
        </r>
      </text>
    </comment>
    <comment ref="A21" authorId="0">
      <text>
        <r>
          <t>Update number.</t>
        </r>
      </text>
    </comment>
    <comment ref="B21" authorId="0">
      <text>
        <r>
          <t>Pulled from section A.</t>
        </r>
      </text>
    </comment>
    <comment ref="C21" authorId="0">
      <text>
        <r>
          <t>Pulled from section A.</t>
        </r>
      </text>
    </comment>
    <comment ref="D21" authorId="0">
      <text>
        <r>
          <t>Vendor 1: did the tool surface the update or record it as considered?</t>
        </r>
      </text>
    </comment>
    <comment ref="E21" authorId="0">
      <text>
        <r>
          <t>Vendor 1: was its applicability call right? Leave blank when missed.</t>
        </r>
      </text>
    </comment>
    <comment ref="F21" authorId="0">
      <text>
        <r>
          <t>Vendor 1: 0 none, 1 a summary with no clause or profile fact, 2 the scoping clause and the profile fact. Leave blank when missed.</t>
        </r>
      </text>
    </comment>
    <comment ref="G21" authorId="0">
      <text>
        <r>
          <t>Vendor 1: does the full record for this update export, reasons included? Leave blank when missed.</t>
        </r>
      </text>
    </comment>
    <comment ref="H21" authorId="0">
      <text>
        <r>
          <t>Vendor 1: where the evidence is filed.</t>
        </r>
      </text>
    </comment>
    <comment ref="I21" authorId="0">
      <text>
        <r>
          <t>Vendor 2: did the tool surface the update or record it as considered?</t>
        </r>
      </text>
    </comment>
    <comment ref="J21" authorId="0">
      <text>
        <r>
          <t>Vendor 2: was its applicability call right? Leave blank when missed.</t>
        </r>
      </text>
    </comment>
    <comment ref="K21" authorId="0">
      <text>
        <r>
          <t>Vendor 2: 0 none, 1 a summary with no clause or profile fact, 2 the scoping clause and the profile fact. Leave blank when missed.</t>
        </r>
      </text>
    </comment>
    <comment ref="L21" authorId="0">
      <text>
        <r>
          <t>Vendor 2: does the full record for this update export, reasons included? Leave blank when missed.</t>
        </r>
      </text>
    </comment>
    <comment ref="M21" authorId="0">
      <text>
        <r>
          <t>Vendor 2: where the evidence is filed.</t>
        </r>
      </text>
    </comment>
    <comment ref="N21" authorId="0">
      <text>
        <r>
          <t>Vendor 3: did the tool surface the update or record it as considered?</t>
        </r>
      </text>
    </comment>
    <comment ref="O21" authorId="0">
      <text>
        <r>
          <t>Vendor 3: was its applicability call right? Leave blank when missed.</t>
        </r>
      </text>
    </comment>
    <comment ref="P21" authorId="0">
      <text>
        <r>
          <t>Vendor 3: 0 none, 1 a summary with no clause or profile fact, 2 the scoping clause and the profile fact. Leave blank when missed.</t>
        </r>
      </text>
    </comment>
    <comment ref="Q21" authorId="0">
      <text>
        <r>
          <t>Vendor 3: does the full record for this update export, reasons included? Leave blank when missed.</t>
        </r>
      </text>
    </comment>
    <comment ref="R21" authorId="0">
      <text>
        <r>
          <t>Vendor 3: where the evidence is filed.</t>
        </r>
      </text>
    </comment>
    <comment ref="S21" authorId="0">
      <text>
        <r>
          <t>Vendor 4: did the tool surface the update or record it as considered?</t>
        </r>
      </text>
    </comment>
    <comment ref="T21" authorId="0">
      <text>
        <r>
          <t>Vendor 4: was its applicability call right? Leave blank when missed.</t>
        </r>
      </text>
    </comment>
    <comment ref="U21" authorId="0">
      <text>
        <r>
          <t>Vendor 4: 0 none, 1 a summary with no clause or profile fact, 2 the scoping clause and the profile fact. Leave blank when missed.</t>
        </r>
      </text>
    </comment>
    <comment ref="V21" authorId="0">
      <text>
        <r>
          <t>Vendor 4: does the full record for this update export, reasons included? Leave blank when missed.</t>
        </r>
      </text>
    </comment>
    <comment ref="W21" authorId="0">
      <text>
        <r>
          <t>Vendor 4: where the evidence is filed.</t>
        </r>
      </text>
    </comment>
  </commentList>
</comments>
</file>

<file path=xl/comments6.xml><?xml version="1.0" encoding="utf-8"?>
<comments xmlns="http://schemas.openxmlformats.org/spreadsheetml/2006/main">
  <authors>
    <author>Author</author>
  </authors>
  <commentList>
    <comment ref="A1" authorId="0">
      <text>
        <r>
          <t>The date of the change.</t>
        </r>
      </text>
    </comment>
    <comment ref="B1" authorId="0">
      <text>
        <r>
          <t>Who made the change.</t>
        </r>
      </text>
    </comment>
    <comment ref="C1" authorId="0">
      <text>
        <r>
          <t>Which sheet changed; "All sheets" for structural changes.</t>
        </r>
      </text>
    </comment>
    <comment ref="D1" authorId="0">
      <text>
        <r>
          <t>What changed, in one line: a weight, a score, a question, a gate.</t>
        </r>
      </text>
    </comment>
    <comment ref="E1" authorId="0">
      <text>
        <r>
          <t>Why it changed, and the evidence behind it.</t>
        </r>
      </text>
    </comment>
  </commentList>
</comments>
</file>

<file path=xl/sharedStrings.xml><?xml version="1.0" encoding="utf-8"?>
<sst xmlns="http://schemas.openxmlformats.org/spreadsheetml/2006/main" count="715" uniqueCount="371">
  <si>
    <t>Regulatory change management RFP and scorecard</t>
  </si>
  <si>
    <t>About this template</t>
  </si>
  <si>
    <t/>
  </si>
  <si>
    <t>Evidence status</t>
  </si>
  <si>
    <t>Gate</t>
  </si>
  <si>
    <t>Test</t>
  </si>
  <si>
    <t>Caught</t>
  </si>
  <si>
    <t>Call</t>
  </si>
  <si>
    <t>Team's call</t>
  </si>
  <si>
    <t>Source type</t>
  </si>
  <si>
    <t>Record exports</t>
  </si>
  <si>
    <t>Yes or no</t>
  </si>
  <si>
    <t>Score (0 to 5)</t>
  </si>
  <si>
    <t>Reasoning (0 to 2)</t>
  </si>
  <si>
    <t>What it is for</t>
  </si>
  <si>
    <t>Choosing regulatory change management software on evidence: eight criteria with default weights, 36 RFP questions with the evidence to request, a weighted scorecard with three gates for up to four vendors, and a log for the trial that runs last quarter's updates through each tool.</t>
  </si>
  <si>
    <t>Received</t>
  </si>
  <si>
    <t>Pass</t>
  </si>
  <si>
    <t>Coverage</t>
  </si>
  <si>
    <t>Right</t>
  </si>
  <si>
    <t>Applies</t>
  </si>
  <si>
    <t>Final rule</t>
  </si>
  <si>
    <t>Yes</t>
  </si>
  <si>
    <t>Sheets</t>
  </si>
  <si>
    <t>READ ME (this sheet, with the dropdown lists in columns D to N); Criteria and weights (the eight tests, default weights, your weights and what a 5 looks like); RFP questions (36 questions with the evidence to request, and a response, evidence status and 0 to 5 score per vendor); Vendor scorecard (criterion scores, gates and weighted totals for up to four vendors); Trial log (the test set, results by update, live-run measures, the summary and the fictional worked example from the guide); Changelog (who changed what and when).</t>
  </si>
  <si>
    <t>Partial</t>
  </si>
  <si>
    <t>Fail</t>
  </si>
  <si>
    <t>Applicability</t>
  </si>
  <si>
    <t>Missed</t>
  </si>
  <si>
    <t>Wrong</t>
  </si>
  <si>
    <t>Does not apply</t>
  </si>
  <si>
    <t>Consultation</t>
  </si>
  <si>
    <t>No</t>
  </si>
  <si>
    <t>Related article</t>
  </si>
  <si>
    <t>https://www.regwatch.io/blog/regulatory-change-management-software-buyers-guide</t>
  </si>
  <si>
    <t>Not received</t>
  </si>
  <si>
    <t>Not yet tested</t>
  </si>
  <si>
    <t>Obligation</t>
  </si>
  <si>
    <t>Partly applies</t>
  </si>
  <si>
    <t>Guidance or Q&amp;A</t>
  </si>
  <si>
    <t>Partly</t>
  </si>
  <si>
    <t>Version</t>
  </si>
  <si>
    <t>Prepared by RegWatch, 30 September 2026</t>
  </si>
  <si>
    <t>Declined</t>
  </si>
  <si>
    <t>Decision record</t>
  </si>
  <si>
    <t>Supervisory statement or Dear CEO letter</t>
  </si>
  <si>
    <t>Legal note</t>
  </si>
  <si>
    <t>This template is general information, not legal advice.</t>
  </si>
  <si>
    <t>AI transparency</t>
  </si>
  <si>
    <t>Enforcement action</t>
  </si>
  <si>
    <t>Outputs</t>
  </si>
  <si>
    <t>Speech</t>
  </si>
  <si>
    <t>How to use it</t>
  </si>
  <si>
    <t>Security</t>
  </si>
  <si>
    <t>Official journal entry</t>
  </si>
  <si>
    <t>1. Name the vendors</t>
  </si>
  <si>
    <t>On the Vendor scorecard, type up to four vendor names in row 3. Include your incumbent or the spreadsheet baseline and score it on the same evidence.</t>
  </si>
  <si>
    <t>Commercial</t>
  </si>
  <si>
    <t>Other</t>
  </si>
  <si>
    <t>2. Set the weights</t>
  </si>
  <si>
    <t>On Criteria and weights, keep the default weights or change Your weight and say why in the next column. Weights must total 100; the scorecard shows no totals until they do.</t>
  </si>
  <si>
    <t>3. Send the RFP</t>
  </si>
  <si>
    <t>Send the 36 questions with your regulator list and company profile, and ask for the evidence in column D, in writing.</t>
  </si>
  <si>
    <t>4. Run the trial</t>
  </si>
  <si>
    <t>Build the test set on the Trial log before any vendor sees it, send every vendor the identical company profile and regulator list, run the replay and a two to four week live run, then score every update.</t>
  </si>
  <si>
    <t>5. Score</t>
  </si>
  <si>
    <t>Score each RFP answer 0 to 5 on the evidence received. Then score each criterion 0 to 5 on the Vendor scorecard, using the RFP average and the trial summary, and mark the three gates.</t>
  </si>
  <si>
    <t>6. Decide and file</t>
  </si>
  <si>
    <t>Compare totals only for vendors that pass all three gates. File the workbook with the decision, and record every change on the Changelog sheet.</t>
  </si>
  <si>
    <t>Scoring scale (0 to 5)</t>
  </si>
  <si>
    <t>Score 0</t>
  </si>
  <si>
    <t>Not offered, or the vendor declined to show it</t>
  </si>
  <si>
    <t>Score 1</t>
  </si>
  <si>
    <t>Claimed in writing, not demonstrated</t>
  </si>
  <si>
    <t>Score 2</t>
  </si>
  <si>
    <t>Demonstrated on the vendor's demo data</t>
  </si>
  <si>
    <t>Score 3</t>
  </si>
  <si>
    <t>Demonstrated on your data, with gaps</t>
  </si>
  <si>
    <t>Score 4</t>
  </si>
  <si>
    <t>Demonstrated on your data, meets the requirement</t>
  </si>
  <si>
    <t>Score 5</t>
  </si>
  <si>
    <t>Demonstrated on your data, with evidence you can keep</t>
  </si>
  <si>
    <t>Gates (a vendor that fails one gets no total)</t>
  </si>
  <si>
    <t>Gate 1</t>
  </si>
  <si>
    <t>The full decision record, dismissals included, exports in an open format.</t>
  </si>
  <si>
    <t>Gate 2</t>
  </si>
  <si>
    <t>Your CISO signs off on deployment and data use.</t>
  </si>
  <si>
    <t>Gate 3</t>
  </si>
  <si>
    <t>A written all-in price exists.</t>
  </si>
  <si>
    <t>Rules that keep the scores honest</t>
  </si>
  <si>
    <t>Evidence over prose</t>
  </si>
  <si>
    <t>Score what the vendor showed or sent, not what the answer says. A claim with no evidence scores 1 at most.</t>
  </si>
  <si>
    <t>Same inputs for everyone</t>
  </si>
  <si>
    <t>Every vendor gets the identical company profile, regulator list and test period.</t>
  </si>
  <si>
    <t>Blind test set</t>
  </si>
  <si>
    <t>Keep the 10 updates from vendors until scoring.</t>
  </si>
  <si>
    <t>Two reviewers</t>
  </si>
  <si>
    <t>Two reviewers score reasoning independently and settle differences before totaling.</t>
  </si>
  <si>
    <t>Dismissals count</t>
  </si>
  <si>
    <t>An item recorded as considered and dismissed counts as caught. An item with no record counts as missed.</t>
  </si>
  <si>
    <t>Human review counts</t>
  </si>
  <si>
    <t>A call routed to human review with sound reasoning counts as right.</t>
  </si>
  <si>
    <t>Formulas</t>
  </si>
  <si>
    <t>Weighted points</t>
  </si>
  <si>
    <t>Weight times score, divided by 5, for each criterion and vendor.</t>
  </si>
  <si>
    <t>Weighted total</t>
  </si>
  <si>
    <t>The sum of weighted points, out of 100. It shows a message instead of a number until the weights total 100, all eight criteria are scored and no gate is marked Fail.</t>
  </si>
  <si>
    <t>Example</t>
  </si>
  <si>
    <t>An applicability score of 4 at weight 20 adds 16 points (20 × 4 ÷ 5).</t>
  </si>
  <si>
    <t>RFP average</t>
  </si>
  <si>
    <t>The mean of a vendor's 0 to 5 scores on the RFP questions for the same test. It informs the criterion score and does not replace it: trial evidence can move the score either way.</t>
  </si>
  <si>
    <t>Rank</t>
  </si>
  <si>
    <t>1 plus the number of scored vendors with a higher total.</t>
  </si>
  <si>
    <t>#</t>
  </si>
  <si>
    <t>Criterion</t>
  </si>
  <si>
    <t>Short name</t>
  </si>
  <si>
    <t>Default weight</t>
  </si>
  <si>
    <t>Your weight</t>
  </si>
  <si>
    <t>Why you changed it</t>
  </si>
  <si>
    <t>What a 5 looks like</t>
  </si>
  <si>
    <t>Pass condition in the trial</t>
  </si>
  <si>
    <t>Evidence that informs the score</t>
  </si>
  <si>
    <t>RFP questions</t>
  </si>
  <si>
    <t>Coverage of your named regulators and source types</t>
  </si>
  <si>
    <t>Coverage map against your list, gaps admitted, a named source added in the trial</t>
  </si>
  <si>
    <t>A coverage map against your list with gaps admitted, and a source you name added and checked during the trial.</t>
  </si>
  <si>
    <t>RFP questions 1 to 5; Trial log: Caught, of 10; the source you named, added and checked during the trial</t>
  </si>
  <si>
    <t>1 to 5</t>
  </si>
  <si>
    <t>Applicability with cited reasoning</t>
  </si>
  <si>
    <t>Right calls on your test set, each citing the scoping clause and a profile fact</t>
  </si>
  <si>
    <t>Each call cites the clause that sets the rule's scope and the profile fact it relied on, and out-of-scope items stay on record with that reasoning, where you can review and overturn them.</t>
  </si>
  <si>
    <t>RFP questions 6 to 10; Trial log: Right calls, of 10, and Reasoning points, of 20</t>
  </si>
  <si>
    <t>6 to 10</t>
  </si>
  <si>
    <t>From update to owned obligation</t>
  </si>
  <si>
    <t>Owner, deadline and evidence set in the product; first-line owners attest unaided</t>
  </si>
  <si>
    <t>Owner, deadline and evidence set inside the product, an unassisted attestation by one of your owners, and a reopened record after a status change.</t>
  </si>
  <si>
    <t>RFP questions 11 to 15; Trial log: Median days from publication to owner, live run; the unassisted attestation (question 12)</t>
  </si>
  <si>
    <t>11 to 15</t>
  </si>
  <si>
    <t>Decision record and audit trail</t>
  </si>
  <si>
    <t>Full export of any item, dismissals included, from a tamper-evident log</t>
  </si>
  <si>
    <t>Three complete records exported at the end of the trial, one of them a dismissal, that a colleague who was not involved can follow without asking you anything.</t>
  </si>
  <si>
    <t>RFP questions 16 to 20; Trial log: Full record exports, dismissals included; three exported records, one of them a dismissal</t>
  </si>
  <si>
    <t>16 to 20</t>
  </si>
  <si>
    <t>AI transparency and human review</t>
  </si>
  <si>
    <t>Source text, reasoning, model version and reviewer visible for every call</t>
  </si>
  <si>
    <t>Source text, reasoning, model version and reviewer visible for every call you sample, suppressed items included.</t>
  </si>
  <si>
    <t>RFP questions 21 to 24; run records for three trial items, one of them suppressed; Trial log: Reasoning points, of 20</t>
  </si>
  <si>
    <t>21 to 24</t>
  </si>
  <si>
    <t>Board and regulator outputs</t>
  </si>
  <si>
    <t>Board pack and single-rule evidence pack straight from the record</t>
  </si>
  <si>
    <t>An unedited board pack your CCO would present, and a single-rule evidence pack produced on request.</t>
  </si>
  <si>
    <t>RFP questions 25 to 27; the unedited board pack from trial data and a single-rule evidence pack</t>
  </si>
  <si>
    <t>25 to 27</t>
  </si>
  <si>
    <t>Deployment, security and data use</t>
  </si>
  <si>
    <t>Every CISO question answered in writing, with documents</t>
  </si>
  <si>
    <t>Every CISO question answered in writing, with the documents attached.</t>
  </si>
  <si>
    <t>RFP questions 28 to 32 and the documents behind each answer; CISO sign-off (gate 2)</t>
  </si>
  <si>
    <t>28 to 32</t>
  </si>
  <si>
    <t>Price, total cost and contract protections</t>
  </si>
  <si>
    <t>Written all-in quote, known admin effort, change-of-control and export terms</t>
  </si>
  <si>
    <t>A written all-in quote, an estimate of admin hours per month, and change-of-control, price-protection and data-export terms in the draft contract.</t>
  </si>
  <si>
    <t>RFP questions 33 to 36; Trial log: Days to first triaged alert and Irrelevant alerts per week, live run (as admin load); the written all-in quote (gate 3)</t>
  </si>
  <si>
    <t>33 to 36</t>
  </si>
  <si>
    <t>Total</t>
  </si>
  <si>
    <t>Gates (pass or fail before any total counts)</t>
  </si>
  <si>
    <t>Adjusting weights</t>
  </si>
  <si>
    <t>Applicability carries the most weight because it is where a small team's hours go and where the reasoning an examiner reads is written. Adjust weights to your constraints and record why: a bank whose data must stay in its own cloud account might raise deployment and security to 20 and take 10 from coverage.</t>
  </si>
  <si>
    <t>Question bank (vendor names come from the Vendor scorecard)</t>
  </si>
  <si>
    <t>Question</t>
  </si>
  <si>
    <t>Evidence to request</t>
  </si>
  <si>
    <t>Response summary</t>
  </si>
  <si>
    <t>Evidence received</t>
  </si>
  <si>
    <t>Notes</t>
  </si>
  <si>
    <t>For each regulator on our list, which source types do you monitor, and how: official feed, crawler or editorial team?</t>
  </si>
  <si>
    <t>Coverage map against our list</t>
  </si>
  <si>
    <t>How often is each of our sources checked, and what was the lag from publication to your product over the last 90 days?</t>
  </si>
  <si>
    <t>Latency log for our sources</t>
  </si>
  <si>
    <t>When a page shows only an updated date, how do you record the original publication date?</t>
  </si>
  <si>
    <t>Two items showing both dates</t>
  </si>
  <si>
    <t>How do you detect a source that stops returning content, and how fast do you tell us?</t>
  </si>
  <si>
    <t>Source-health log and a sample notice</t>
  </si>
  <si>
    <t>How long does adding a source we name take, and who does the work?</t>
  </si>
  <si>
    <t>A source added and timed in the trial</t>
  </si>
  <si>
    <t>Which profile facts drive applicability (entities, licenses, products, customers, markets, thresholds), and who maintains them?</t>
  </si>
  <si>
    <t>Profile schema and change log</t>
  </si>
  <si>
    <t>For an item marked applicable, show the scoping clause and the profile fact the call relied on.</t>
  </si>
  <si>
    <t>Three reasoning records from the trial</t>
  </si>
  <si>
    <t>Are out-of-scope items kept with a reason, and can we review and overturn them?</t>
  </si>
  <si>
    <t>One week of suppressed items</t>
  </si>
  <si>
    <t>How do you record a change that applies to one legal entity and not another?</t>
  </si>
  <si>
    <t>An entity-level decision</t>
  </si>
  <si>
    <t>Can we tune relevance thresholds by topic or jurisdiction, with each change logged?</t>
  </si>
  <si>
    <t>Configuration history</t>
  </si>
  <si>
    <t>Show an accepted item becoming an obligation with an owner, a deadline and an evidence requirement.</t>
  </si>
  <si>
    <t>Live demonstration on trial data</t>
  </si>
  <si>
    <t>Can a first-line owner complete an attestation without training?</t>
  </si>
  <si>
    <t>Unassisted test by one of our owners</t>
  </si>
  <si>
    <t>How are deadlines set: from the rule's effective dates, by us, or both?</t>
  </si>
  <si>
    <t>Dates traced to the source</t>
  </si>
  <si>
    <t>When a consultation becomes a final rule, or a rule is amended, what reopens and who is told?</t>
  </si>
  <si>
    <t>A lifecycle-change example</t>
  </si>
  <si>
    <t>How do obligations link to our policies and controls, and what happens to the links on amendment?</t>
  </si>
  <si>
    <t>A record before and after an amendment</t>
  </si>
  <si>
    <t>Reconstruct one decision: what was published, when it was found, who decided, why, and what was done.</t>
  </si>
  <si>
    <t>Exported record for a sampled item</t>
  </si>
  <si>
    <t>Are "not applicable" decisions recorded with a reason, a reviewer and a date?</t>
  </si>
  <si>
    <t>Sample of dismissed items</t>
  </si>
  <si>
    <t>How would we detect an edited or deleted log entry?</t>
  </si>
  <si>
    <t>Tamper-evidence mechanism and a check</t>
  </si>
  <si>
    <t>Can we export every item, decision, reason, user and timestamp in an open format, during the contract and at exit?</t>
  </si>
  <si>
    <t>Sample export and exit clause</t>
  </si>
  <si>
    <t>How long are records kept, and can retention follow our policy?</t>
  </si>
  <si>
    <t>Retention settings and contract wording</t>
  </si>
  <si>
    <t>For a model's call, can we see the text it read, its output and the model or prompt version?</t>
  </si>
  <si>
    <t>Run record for one item</t>
  </si>
  <si>
    <t>Which steps run without a person, and can we require human approval before anything is dismissed?</t>
  </si>
  <si>
    <t>Workflow configuration</t>
  </si>
  <si>
    <t>How do you measure missed items and wrong calls, and will you report them on our trial data?</t>
  </si>
  <si>
    <t>Trial metrics report</t>
  </si>
  <si>
    <t>What happens when the model is unsure or a source fails?</t>
  </si>
  <si>
    <t>Failure and fallback examples</t>
  </si>
  <si>
    <t>Produce last quarter's board pack from trial data with no manual editing.</t>
  </si>
  <si>
    <t>Unedited board pack</t>
  </si>
  <si>
    <t>Can reports be cut by entity, business line, jurisdiction and owner, with RAG status on open obligations?</t>
  </si>
  <si>
    <t>Filtered report</t>
  </si>
  <si>
    <t>What would we hand a regulator who asks how we handled one specific rule?</t>
  </si>
  <si>
    <t>Single-rule evidence pack</t>
  </si>
  <si>
    <t>Where does the service run, and where is our data stored and processed, including by model providers?</t>
  </si>
  <si>
    <t>Data-flow diagram and subprocessor list</t>
  </si>
  <si>
    <t>Is our content used to train or improve any model, by you or your providers, and what does the contract say?</t>
  </si>
  <si>
    <t>Contract clause</t>
  </si>
  <si>
    <t>How are customers isolated from each other?</t>
  </si>
  <si>
    <t>Architecture description</t>
  </si>
  <si>
    <t>Do you support SAML or OIDC single sign-on and role-based access?</t>
  </si>
  <si>
    <t>Configuration guide</t>
  </si>
  <si>
    <t>Which independent security audits or certifications cover the service, with what scope and date?</t>
  </si>
  <si>
    <t>Current reports under NDA</t>
  </si>
  <si>
    <t>What is the all-in price for our regulators, users and entities, and what costs extra: seats, jurisdictions, AI usage, translation, services?</t>
  </si>
  <si>
    <t>Written all-in quote</t>
  </si>
  <si>
    <t>How long from signature to the first correctly triaged alert for customers like us, and how many admin hours a month should we plan?</t>
  </si>
  <si>
    <t>Implementation plan with named roles</t>
  </si>
  <si>
    <t>Who owns you, which products are being merged or retired, and what happens to our price, contract and data on a change of control?</t>
  </si>
  <si>
    <t>Change-of-control, assignment and price clauses</t>
  </si>
  <si>
    <t>Which two customers of our type and size, a year or more on the product, can we call?</t>
  </si>
  <si>
    <t>Reference calls</t>
  </si>
  <si>
    <t>Average score across all 36 questions (auto)</t>
  </si>
  <si>
    <t>Vendor scorecard</t>
  </si>
  <si>
    <t>Name up to four vendors in row 3, including your incumbent or the spreadsheet baseline. Score each criterion 0 to 5 on evidence; weights come from the Criteria and weights sheet, and totals appear once all eight criteria are scored and no gate has failed.</t>
  </si>
  <si>
    <t>Weight</t>
  </si>
  <si>
    <t>Vendor 1</t>
  </si>
  <si>
    <t>Vendor 2</t>
  </si>
  <si>
    <t>Vendor 3</t>
  </si>
  <si>
    <t>Vendor 4</t>
  </si>
  <si>
    <t>RFP average (auto)</t>
  </si>
  <si>
    <t>Weighted points (auto)</t>
  </si>
  <si>
    <t>Total weight (auto)</t>
  </si>
  <si>
    <t>Gates: Pass, Fail or Not yet tested</t>
  </si>
  <si>
    <t>G1</t>
  </si>
  <si>
    <t>G2</t>
  </si>
  <si>
    <t>G3</t>
  </si>
  <si>
    <t>Weighted total, out of 100 (auto)</t>
  </si>
  <si>
    <t>Gate status (auto)</t>
  </si>
  <si>
    <t>Rank among scored vendors (auto)</t>
  </si>
  <si>
    <t>Trial log: run last quarter on it</t>
  </si>
  <si>
    <t>Build the test set before any vendor sees it, send every vendor the identical company profile and regulator list, run a replay and a two to four week live run, then score every update. An item recorded as considered and dismissed counts as caught; a call routed to human review with sound reasoning counts as right.</t>
  </si>
  <si>
    <t>A. Test set and ground truth: 10 updates from the last full quarter</t>
  </si>
  <si>
    <t>Include about six that applied (a final rule, a consultation, guidance, an enforcement action that changed expectations), three or four that looked relevant but did not apply, and at least one you found late.</t>
  </si>
  <si>
    <t>Update (title and citation)</t>
  </si>
  <si>
    <t>Regulator or source</t>
  </si>
  <si>
    <t>Jurisdiction</t>
  </si>
  <si>
    <t>Publication date</t>
  </si>
  <si>
    <t>Date your team found it</t>
  </si>
  <si>
    <t>Days to detection (auto)</t>
  </si>
  <si>
    <t>Reason for the call</t>
  </si>
  <si>
    <t>Owner</t>
  </si>
  <si>
    <t>Date owner assigned</t>
  </si>
  <si>
    <t>Days from publication to owner (auto)</t>
  </si>
  <si>
    <t>Look-alike pair</t>
  </si>
  <si>
    <t>Team median, days from publication to owner (auto)</t>
  </si>
  <si>
    <t>B. Results by update, one block per vendor</t>
  </si>
  <si>
    <t>Update</t>
  </si>
  <si>
    <t>Caught or missed</t>
  </si>
  <si>
    <t>Notes or evidence link</t>
  </si>
  <si>
    <t>C. Live run and setup: two to four weeks forward on the same watchlist</t>
  </si>
  <si>
    <t>Measure</t>
  </si>
  <si>
    <t>Instruction</t>
  </si>
  <si>
    <t>Replay possible</t>
  </si>
  <si>
    <t>Could the vendor process everything your regulators published that quarter? If not, score the live run and note the gap.</t>
  </si>
  <si>
    <t>Days to first triaged alert</t>
  </si>
  <si>
    <t>Days from sending the profile and regulator list to the first triaged alert.</t>
  </si>
  <si>
    <t>Irrelevant alerts, week 1</t>
  </si>
  <si>
    <t>Alerts your reviewer marked not relevant in week 1 of the live run.</t>
  </si>
  <si>
    <t>Irrelevant alerts, week 2</t>
  </si>
  <si>
    <t>Same, week 2.</t>
  </si>
  <si>
    <t>Irrelevant alerts, week 3</t>
  </si>
  <si>
    <t>Same, week 3; leave blank for a two-week run.</t>
  </si>
  <si>
    <t>Irrelevant alerts, week 4</t>
  </si>
  <si>
    <t>Same, week 4; leave blank for a shorter run.</t>
  </si>
  <si>
    <t>Irrelevant alerts per week, live run (auto)</t>
  </si>
  <si>
    <t>Average of the weeks entered, rounded to a whole number.</t>
  </si>
  <si>
    <t>Median days from publication to owner, live run</t>
  </si>
  <si>
    <t>For applicable updates surfaced during the live run, the median days from publication to an assigned owner.</t>
  </si>
  <si>
    <t>D. Summary</t>
  </si>
  <si>
    <t>Result</t>
  </si>
  <si>
    <t>Caught, of 10</t>
  </si>
  <si>
    <t>Right calls, of 10</t>
  </si>
  <si>
    <t>Reasoning points, of 20</t>
  </si>
  <si>
    <t>Irrelevant alerts per week, live run</t>
  </si>
  <si>
    <t>Full record exports, dismissals included</t>
  </si>
  <si>
    <t>Team median, days from publication to owner (last quarter)</t>
  </si>
  <si>
    <t>E. Worked example from the guide (fictional)</t>
  </si>
  <si>
    <t>Everything in this example is fictional, and none of the updates refers to a real publication. The firm is a payments group with an e-money institution in the EU, an authorized payment institution in the UK and a money transmitter licensed in 12 US states, with a compliance team of four. Delete this section or keep it as a reference.</t>
  </si>
  <si>
    <t>Example test set and ground truth</t>
  </si>
  <si>
    <t>Days to detection</t>
  </si>
  <si>
    <t>Team's call as shown in the guide</t>
  </si>
  <si>
    <t>Days from publication to owner</t>
  </si>
  <si>
    <t>Final safeguarding rules, EU home supervisor</t>
  </si>
  <si>
    <t>EU home supervisor (fictional)</t>
  </si>
  <si>
    <t>EU</t>
  </si>
  <si>
    <t>The EU e-money institution safeguards client funds, and the rules' scope article covers it.</t>
  </si>
  <si>
    <t>Head of Compliance, EU</t>
  </si>
  <si>
    <t>Consultation on fraud reimbursement, UK</t>
  </si>
  <si>
    <t>UK regulator (fictional)</t>
  </si>
  <si>
    <t>UK</t>
  </si>
  <si>
    <t>The UK authorized payment institution offers the payments the proposals cover; a response and readiness work are planned.</t>
  </si>
  <si>
    <t>Head of Compliance, UK</t>
  </si>
  <si>
    <t>Supervisory statement on cloud outsourcing, EU</t>
  </si>
  <si>
    <t>EU supervisor (fictional)</t>
  </si>
  <si>
    <t>Cloud hosting supports critical functions of the EU entity.</t>
  </si>
  <si>
    <t>Head of Third-Party Risk</t>
  </si>
  <si>
    <t>Amended money transmission rule, a licensed state</t>
  </si>
  <si>
    <t>State regulator (fictional)</t>
  </si>
  <si>
    <t>US state</t>
  </si>
  <si>
    <t>Applies (found 23 days late)</t>
  </si>
  <si>
    <t>The group holds a money transmitter license in that state. Found 23 days late.</t>
  </si>
  <si>
    <t>US Compliance Lead</t>
  </si>
  <si>
    <t>Enforcement action on a peer's transaction monitoring</t>
  </si>
  <si>
    <t>Applies (control review)</t>
  </si>
  <si>
    <t>No new rule, but the action sets expectations for the transaction monitoring the group runs, so a control review follows.</t>
  </si>
  <si>
    <t>MLRO</t>
  </si>
  <si>
    <t>Updated sanctions screening guidance</t>
  </si>
  <si>
    <t>Sanctions authority (fictional)</t>
  </si>
  <si>
    <t>All three entities screen customers and payments against sanctions lists.</t>
  </si>
  <si>
    <t>Head of Financial Crime</t>
  </si>
  <si>
    <t>Rules for crypto-asset service providers</t>
  </si>
  <si>
    <t>No entity holds a crypto-asset authorization.</t>
  </si>
  <si>
    <t>Head of Compliance, EU (reviewer)</t>
  </si>
  <si>
    <t>Capital rules for credit institutions</t>
  </si>
  <si>
    <t>No entity is a credit institution.</t>
  </si>
  <si>
    <t>Rule in a state where the group holds no license</t>
  </si>
  <si>
    <t>The group holds no license in that state.</t>
  </si>
  <si>
    <t>US Compliance Lead (reviewer)</t>
  </si>
  <si>
    <t>Consumer credit guidance, UK</t>
  </si>
  <si>
    <t>The group offers no consumer credit.</t>
  </si>
  <si>
    <t>Head of Compliance, UK (reviewer)</t>
  </si>
  <si>
    <t>Example results by update</t>
  </si>
  <si>
    <t>Vendor A</t>
  </si>
  <si>
    <t>Vendor B</t>
  </si>
  <si>
    <t>Vendor C</t>
  </si>
  <si>
    <t>Example live run and setup</t>
  </si>
  <si>
    <t>Example summary: the guide's result table</t>
  </si>
  <si>
    <t>Result (fictional)</t>
  </si>
  <si>
    <t>Date</t>
  </si>
  <si>
    <t>Author</t>
  </si>
  <si>
    <t>Sheet</t>
  </si>
  <si>
    <t>Change</t>
  </si>
  <si>
    <t>Reason</t>
  </si>
  <si>
    <t>RegWatch</t>
  </si>
  <si>
    <t>All sheets</t>
  </si>
  <si>
    <t>First version: eight criteria, 36 RFP questions, a four-vendor scorecard and a trial log.</t>
  </si>
  <si>
    <t>Published with the guide of 30 September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</si>
</sst>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d mmm yyyy"/>
  </numFmts>
  <fonts count="6" x14ac:knownFonts="1">
    <font>
      <color theme="1"/>
      <family val="2"/>
      <scheme val="minor"/>
      <sz val="11"/>
      <name val="Calibri"/>
    </font>
    <font>
      <b/>
      <sz val="16"/>
    </font>
    <font>
      <b/>
    </font>
    <font>
      <u/>
      <color rgb="FF1F4E9C"/>
    </font>
    <font>
      <b/>
      <sz val="12"/>
    </font>
    <font>
      <i/>
    </font>
  </fonts>
  <fills count="5">
    <fill>
      <patternFill patternType="none"/>
    </fill>
    <fill>
      <patternFill patternType="gray125"/>
    </fill>
    <fill>
      <patternFill patternType="solid">
        <fgColor rgb="FFC9D3DD"/>
      </patternFill>
    </fill>
    <fill>
      <patternFill patternType="solid">
        <fgColor rgb="FFE3E8EE"/>
      </patternFill>
    </fill>
    <fill>
      <patternFill patternType="solid">
        <fgColor rgb="FFF3F5F7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99A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  <xf numFmtId="0" fontId="0" fillId="4" borderId="0" xfId="0" applyFill="1" applyAlignment="1">
      <alignment vertical="top" wrapText="1"/>
    </xf>
    <xf numFmtId="0" fontId="4" fillId="0" borderId="0" xfId="0" applyFont="1"/>
    <xf numFmtId="164" fontId="2" fillId="0" borderId="0" xfId="0" applyNumberFormat="1" applyFont="1" applyAlignment="1">
      <alignment vertical="top" wrapText="1"/>
    </xf>
    <xf numFmtId="164" fontId="0" fillId="0" borderId="0" xfId="0" applyNumberFormat="1" applyAlignment="1">
      <alignment vertical="top" wrapText="1"/>
    </xf>
    <xf numFmtId="0" fontId="5" fillId="0" borderId="0" xfId="0" applyFont="1" applyAlignment="1">
      <alignment vertical="top" wrapText="1"/>
    </xf>
    <xf numFmtId="165" fontId="0" fillId="0" borderId="0" xfId="0" applyNumberFormat="1" applyAlignment="1">
      <alignment vertical="top" wrapText="1"/>
    </xf>
    <xf numFmtId="1" fontId="0" fillId="0" borderId="0" xfId="0" applyNumberFormat="1" applyAlignment="1">
      <alignment vertical="top" wrapText="1"/>
    </xf>
    <xf numFmtId="165" fontId="0" fillId="4" borderId="0" xfId="0" applyNumberFormat="1" applyFill="1" applyAlignment="1">
      <alignment vertical="top" wrapText="1"/>
    </xf>
    <xf numFmtId="1" fontId="0" fillId="4" borderId="0" xfId="0" applyNumberFormat="1" applyFill="1" applyAlignment="1">
      <alignment vertical="top" wrapText="1"/>
    </xf>
    <xf numFmtId="0" fontId="2" fillId="4" borderId="0" xfId="0" applyFont="1" applyFill="1" applyAlignment="1">
      <alignment vertical="top" wrapText="1"/>
    </xf>
  </cellXfs>
  <cellStyles count="1">
    <cellStyle name="Normal" xfId="0" builtinId="0"/>
  </cellStyles>
  <dxfs count="54">
    <dxf>
      <fill>
        <patternFill patternType="solid">
          <bgColor rgb="FFF4C7C3"/>
        </patternFill>
      </fill>
    </dxf>
    <dxf>
      <fill>
        <patternFill patternType="solid">
          <bgColor rgb="FFFCE8B2"/>
        </patternFill>
      </fill>
    </dxf>
    <dxf>
      <fill>
        <patternFill patternType="solid">
          <bgColor rgb="FFF4C7C3"/>
        </patternFill>
      </fill>
    </dxf>
    <dxf>
      <fill>
        <patternFill patternType="solid">
          <bgColor rgb="FFFCE8B2"/>
        </patternFill>
      </fill>
    </dxf>
    <dxf>
      <fill>
        <patternFill patternType="solid">
          <bgColor rgb="FFF4C7C3"/>
        </patternFill>
      </fill>
    </dxf>
    <dxf>
      <fill>
        <patternFill patternType="solid">
          <bgColor rgb="FFFCE8B2"/>
        </patternFill>
      </fill>
    </dxf>
    <dxf>
      <fill>
        <patternFill patternType="solid">
          <bgColor rgb="FFF4C7C3"/>
        </patternFill>
      </fill>
    </dxf>
    <dxf>
      <fill>
        <patternFill patternType="solid">
          <bgColor rgb="FFFCE8B2"/>
        </patternFill>
      </fill>
    </dxf>
    <dxf>
      <fill>
        <patternFill patternType="solid">
          <bgColor rgb="FFF4C7C3"/>
        </patternFill>
      </fill>
    </dxf>
    <dxf>
      <fill>
        <patternFill patternType="solid">
          <bgColor rgb="FFFCE8B2"/>
        </patternFill>
      </fill>
    </dxf>
    <dxf>
      <fill>
        <patternFill patternType="solid">
          <bgColor rgb="FFF4C7C3"/>
        </patternFill>
      </fill>
    </dxf>
    <dxf>
      <fill>
        <patternFill patternType="solid">
          <bgColor rgb="FFFCE8B2"/>
        </patternFill>
      </fill>
    </dxf>
    <dxf>
      <fill>
        <patternFill patternType="solid">
          <bgColor rgb="FFF4C7C3"/>
        </patternFill>
      </fill>
    </dxf>
    <dxf>
      <fill>
        <patternFill patternType="solid">
          <bgColor rgb="FFFCE8B2"/>
        </patternFill>
      </fill>
    </dxf>
    <dxf>
      <fill>
        <patternFill patternType="solid">
          <bgColor rgb="FFF4C7C3"/>
        </patternFill>
      </fill>
    </dxf>
    <dxf>
      <fill>
        <patternFill patternType="solid">
          <bgColor rgb="FFFCE8B2"/>
        </patternFill>
      </fill>
    </dxf>
    <dxf>
      <fill>
        <patternFill patternType="solid">
          <bgColor rgb="FFF4C7C3"/>
        </patternFill>
      </fill>
    </dxf>
    <dxf>
      <fill>
        <patternFill patternType="solid">
          <bgColor rgb="FFFCE8B2"/>
        </patternFill>
      </fill>
    </dxf>
    <dxf>
      <fill>
        <patternFill patternType="solid">
          <bgColor rgb="FFF4C7C3"/>
        </patternFill>
      </fill>
    </dxf>
    <dxf>
      <fill>
        <patternFill patternType="solid">
          <bgColor rgb="FFF4C7C3"/>
        </patternFill>
      </fill>
    </dxf>
    <dxf>
      <fill>
        <patternFill patternType="solid">
          <bgColor rgb="FFFCE8B2"/>
        </patternFill>
      </fill>
    </dxf>
    <dxf>
      <fill>
        <patternFill patternType="solid">
          <bgColor rgb="FFF4C7C3"/>
        </patternFill>
      </fill>
    </dxf>
    <dxf>
      <fill>
        <patternFill patternType="solid">
          <bgColor rgb="FFFCE8B2"/>
        </patternFill>
      </fill>
    </dxf>
    <dxf>
      <fill>
        <patternFill patternType="solid">
          <bgColor rgb="FFF4C7C3"/>
        </patternFill>
      </fill>
    </dxf>
    <dxf>
      <fill>
        <patternFill patternType="solid">
          <bgColor rgb="FFF4C7C3"/>
        </patternFill>
      </fill>
    </dxf>
    <dxf>
      <fill>
        <patternFill patternType="solid">
          <bgColor rgb="FFFCE8B2"/>
        </patternFill>
      </fill>
    </dxf>
    <dxf>
      <fill>
        <patternFill patternType="solid">
          <bgColor rgb="FFF4C7C3"/>
        </patternFill>
      </fill>
    </dxf>
    <dxf>
      <fill>
        <patternFill patternType="solid">
          <bgColor rgb="FFFCE8B2"/>
        </patternFill>
      </fill>
    </dxf>
    <dxf>
      <fill>
        <patternFill patternType="solid">
          <bgColor rgb="FFF4C7C3"/>
        </patternFill>
      </fill>
    </dxf>
    <dxf>
      <fill>
        <patternFill patternType="solid">
          <bgColor rgb="FFF4C7C3"/>
        </patternFill>
      </fill>
    </dxf>
    <dxf>
      <fill>
        <patternFill patternType="solid">
          <bgColor rgb="FFFCE8B2"/>
        </patternFill>
      </fill>
    </dxf>
    <dxf>
      <fill>
        <patternFill patternType="solid">
          <bgColor rgb="FFF4C7C3"/>
        </patternFill>
      </fill>
    </dxf>
    <dxf>
      <fill>
        <patternFill patternType="solid">
          <bgColor rgb="FFFCE8B2"/>
        </patternFill>
      </fill>
    </dxf>
    <dxf>
      <fill>
        <patternFill patternType="solid">
          <bgColor rgb="FFF4C7C3"/>
        </patternFill>
      </fill>
    </dxf>
    <dxf>
      <fill>
        <patternFill patternType="solid">
          <bgColor rgb="FFF4C7C3"/>
        </patternFill>
      </fill>
    </dxf>
    <dxf>
      <fill>
        <patternFill patternType="solid">
          <bgColor rgb="FFFCE8B2"/>
        </patternFill>
      </fill>
    </dxf>
    <dxf>
      <fill>
        <patternFill patternType="solid">
          <bgColor rgb="FFF4C7C3"/>
        </patternFill>
      </fill>
    </dxf>
    <dxf>
      <fill>
        <patternFill patternType="solid">
          <bgColor rgb="FFFCE8B2"/>
        </patternFill>
      </fill>
    </dxf>
    <dxf>
      <fill>
        <patternFill patternType="solid">
          <bgColor rgb="FFF4C7C3"/>
        </patternFill>
      </fill>
    </dxf>
    <dxf>
      <fill>
        <patternFill patternType="solid">
          <bgColor rgb="FFF4C7C3"/>
        </patternFill>
      </fill>
    </dxf>
    <dxf>
      <fill>
        <patternFill patternType="solid">
          <bgColor rgb="FFF4C7C3"/>
        </patternFill>
      </fill>
    </dxf>
    <dxf>
      <fill>
        <patternFill patternType="solid">
          <bgColor rgb="FFF4C7C3"/>
        </patternFill>
      </fill>
    </dxf>
    <dxf>
      <fill>
        <patternFill patternType="solid">
          <bgColor rgb="FFF4C7C3"/>
        </patternFill>
      </fill>
    </dxf>
    <dxf>
      <fill>
        <patternFill patternType="solid">
          <bgColor rgb="FFF4C7C3"/>
        </patternFill>
      </fill>
    </dxf>
    <dxf>
      <fill>
        <patternFill patternType="solid">
          <bgColor rgb="FFF4C7C3"/>
        </patternFill>
      </fill>
    </dxf>
    <dxf>
      <fill>
        <patternFill patternType="solid">
          <bgColor rgb="FFF4C7C3"/>
        </patternFill>
      </fill>
    </dxf>
    <dxf>
      <fill>
        <patternFill patternType="solid">
          <bgColor rgb="FFF4C7C3"/>
        </patternFill>
      </fill>
    </dxf>
    <dxf>
      <fill>
        <patternFill patternType="solid">
          <bgColor rgb="FFF4C7C3"/>
        </patternFill>
      </fill>
    </dxf>
    <dxf>
      <fill>
        <patternFill patternType="solid">
          <bgColor rgb="FFF4C7C3"/>
        </patternFill>
      </fill>
    </dxf>
    <dxf>
      <fill>
        <patternFill patternType="solid">
          <bgColor rgb="FFF4C7C3"/>
        </patternFill>
      </fill>
    </dxf>
    <dxf>
      <fill>
        <patternFill patternType="solid">
          <bgColor rgb="FFF4C7C3"/>
        </patternFill>
      </fill>
    </dxf>
    <dxf>
      <fill>
        <patternFill patternType="solid">
          <bgColor rgb="FFF4C7C3"/>
        </patternFill>
      </fill>
    </dxf>
    <dxf>
      <fill>
        <patternFill patternType="solid">
          <bgColor rgb="FFF4C7C3"/>
        </patternFill>
      </fill>
    </dxf>
    <dxf>
      <fill>
        <patternFill patternType="solid">
          <bgColor rgb="FFF4C7C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regwatch.io/blog/regulatory-change-management-software-buyers-guide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4.v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vmlDrawing" Target="../drawings/vmlDrawing5.v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vmlDrawing" Target="../drawings/vmlDrawing6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100" customWidth="1"/>
    <col min="4" max="9" width="18" customWidth="1"/>
    <col min="10" max="10" width="40" customWidth="1"/>
    <col min="11" max="14" width="18" customWidth="1"/>
  </cols>
  <sheetData>
    <row r="1" spans="1:1" x14ac:dyDescent="0.25">
      <c r="A1" s="1" t="s">
        <v>0</v>
      </c>
    </row>
    <row r="3" spans="1:14" x14ac:dyDescent="0.25">
      <c r="A3" s="2" t="s">
        <v>1</v>
      </c>
      <c r="B3" s="2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</row>
    <row r="4" spans="1:14" x14ac:dyDescent="0.25">
      <c r="A4" s="4" t="s">
        <v>14</v>
      </c>
      <c r="B4" s="5" t="s">
        <v>15</v>
      </c>
      <c r="D4" s="5" t="s">
        <v>16</v>
      </c>
      <c r="E4" s="5" t="s">
        <v>17</v>
      </c>
      <c r="F4" s="5" t="s">
        <v>18</v>
      </c>
      <c r="G4" s="5" t="s">
        <v>6</v>
      </c>
      <c r="H4" s="5" t="s">
        <v>19</v>
      </c>
      <c r="I4" s="5" t="s">
        <v>20</v>
      </c>
      <c r="J4" s="5" t="s">
        <v>21</v>
      </c>
      <c r="K4" s="5" t="s">
        <v>22</v>
      </c>
      <c r="L4" s="5" t="s">
        <v>22</v>
      </c>
      <c r="M4" s="5">
        <v>0</v>
      </c>
      <c r="N4" s="5">
        <v>0</v>
      </c>
    </row>
    <row r="5" spans="1:14" x14ac:dyDescent="0.25">
      <c r="A5" s="4" t="s">
        <v>23</v>
      </c>
      <c r="B5" s="5" t="s">
        <v>24</v>
      </c>
      <c r="D5" s="5" t="s">
        <v>25</v>
      </c>
      <c r="E5" s="5" t="s">
        <v>26</v>
      </c>
      <c r="F5" s="5" t="s">
        <v>27</v>
      </c>
      <c r="G5" s="5" t="s">
        <v>28</v>
      </c>
      <c r="H5" s="5" t="s">
        <v>29</v>
      </c>
      <c r="I5" s="5" t="s">
        <v>30</v>
      </c>
      <c r="J5" s="5" t="s">
        <v>31</v>
      </c>
      <c r="K5" s="5" t="s">
        <v>32</v>
      </c>
      <c r="L5" s="5" t="s">
        <v>32</v>
      </c>
      <c r="M5" s="5">
        <v>1</v>
      </c>
      <c r="N5" s="5">
        <v>1</v>
      </c>
    </row>
    <row r="6" spans="1:14" x14ac:dyDescent="0.25">
      <c r="A6" s="4" t="s">
        <v>33</v>
      </c>
      <c r="B6" s="6" t="s">
        <v>34</v>
      </c>
      <c r="D6" s="5" t="s">
        <v>35</v>
      </c>
      <c r="E6" s="5" t="s">
        <v>36</v>
      </c>
      <c r="F6" s="5" t="s">
        <v>37</v>
      </c>
      <c r="I6" s="5" t="s">
        <v>38</v>
      </c>
      <c r="J6" s="5" t="s">
        <v>39</v>
      </c>
      <c r="K6" s="5" t="s">
        <v>40</v>
      </c>
      <c r="M6" s="5">
        <v>2</v>
      </c>
      <c r="N6" s="5">
        <v>2</v>
      </c>
    </row>
    <row r="7" spans="1:13" x14ac:dyDescent="0.25">
      <c r="A7" s="4" t="s">
        <v>41</v>
      </c>
      <c r="B7" s="5" t="s">
        <v>42</v>
      </c>
      <c r="D7" s="5" t="s">
        <v>43</v>
      </c>
      <c r="F7" s="5" t="s">
        <v>44</v>
      </c>
      <c r="J7" s="5" t="s">
        <v>45</v>
      </c>
      <c r="M7" s="5">
        <v>3</v>
      </c>
    </row>
    <row r="8" spans="1:13" x14ac:dyDescent="0.25">
      <c r="A8" s="4" t="s">
        <v>46</v>
      </c>
      <c r="B8" s="5" t="s">
        <v>47</v>
      </c>
      <c r="F8" s="5" t="s">
        <v>48</v>
      </c>
      <c r="J8" s="5" t="s">
        <v>49</v>
      </c>
      <c r="M8" s="5">
        <v>4</v>
      </c>
    </row>
    <row r="9" spans="6:13" x14ac:dyDescent="0.25">
      <c r="F9" s="5" t="s">
        <v>50</v>
      </c>
      <c r="J9" s="5" t="s">
        <v>51</v>
      </c>
      <c r="M9" s="5">
        <v>5</v>
      </c>
    </row>
    <row r="10" spans="1:10" x14ac:dyDescent="0.25">
      <c r="A10" s="2" t="s">
        <v>52</v>
      </c>
      <c r="B10" s="2" t="s">
        <v>2</v>
      </c>
      <c r="F10" s="5" t="s">
        <v>53</v>
      </c>
      <c r="J10" s="5" t="s">
        <v>54</v>
      </c>
    </row>
    <row r="11" spans="1:10" x14ac:dyDescent="0.25">
      <c r="A11" s="4" t="s">
        <v>55</v>
      </c>
      <c r="B11" s="5" t="s">
        <v>56</v>
      </c>
      <c r="F11" s="5" t="s">
        <v>57</v>
      </c>
      <c r="J11" s="5" t="s">
        <v>58</v>
      </c>
    </row>
    <row r="12" spans="1:2" x14ac:dyDescent="0.25">
      <c r="A12" s="4" t="s">
        <v>59</v>
      </c>
      <c r="B12" s="5" t="s">
        <v>60</v>
      </c>
    </row>
    <row r="13" spans="1:2" x14ac:dyDescent="0.25">
      <c r="A13" s="4" t="s">
        <v>61</v>
      </c>
      <c r="B13" s="5" t="s">
        <v>62</v>
      </c>
    </row>
    <row r="14" spans="1:2" x14ac:dyDescent="0.25">
      <c r="A14" s="4" t="s">
        <v>63</v>
      </c>
      <c r="B14" s="5" t="s">
        <v>64</v>
      </c>
    </row>
    <row r="15" spans="1:2" x14ac:dyDescent="0.25">
      <c r="A15" s="4" t="s">
        <v>65</v>
      </c>
      <c r="B15" s="5" t="s">
        <v>66</v>
      </c>
    </row>
    <row r="16" spans="1:2" x14ac:dyDescent="0.25">
      <c r="A16" s="4" t="s">
        <v>67</v>
      </c>
      <c r="B16" s="5" t="s">
        <v>68</v>
      </c>
    </row>
    <row r="18" spans="1:2" x14ac:dyDescent="0.25">
      <c r="A18" s="2" t="s">
        <v>69</v>
      </c>
      <c r="B18" s="2" t="s">
        <v>2</v>
      </c>
    </row>
    <row r="19" spans="1:2" x14ac:dyDescent="0.25">
      <c r="A19" s="4" t="s">
        <v>70</v>
      </c>
      <c r="B19" s="5" t="s">
        <v>71</v>
      </c>
    </row>
    <row r="20" spans="1:2" x14ac:dyDescent="0.25">
      <c r="A20" s="4" t="s">
        <v>72</v>
      </c>
      <c r="B20" s="5" t="s">
        <v>73</v>
      </c>
    </row>
    <row r="21" spans="1:2" x14ac:dyDescent="0.25">
      <c r="A21" s="4" t="s">
        <v>74</v>
      </c>
      <c r="B21" s="5" t="s">
        <v>75</v>
      </c>
    </row>
    <row r="22" spans="1:2" x14ac:dyDescent="0.25">
      <c r="A22" s="4" t="s">
        <v>76</v>
      </c>
      <c r="B22" s="5" t="s">
        <v>77</v>
      </c>
    </row>
    <row r="23" spans="1:2" x14ac:dyDescent="0.25">
      <c r="A23" s="4" t="s">
        <v>78</v>
      </c>
      <c r="B23" s="5" t="s">
        <v>79</v>
      </c>
    </row>
    <row r="24" spans="1:2" x14ac:dyDescent="0.25">
      <c r="A24" s="4" t="s">
        <v>80</v>
      </c>
      <c r="B24" s="5" t="s">
        <v>81</v>
      </c>
    </row>
    <row r="26" spans="1:2" x14ac:dyDescent="0.25">
      <c r="A26" s="2" t="s">
        <v>82</v>
      </c>
      <c r="B26" s="2" t="s">
        <v>2</v>
      </c>
    </row>
    <row r="27" spans="1:2" x14ac:dyDescent="0.25">
      <c r="A27" s="4" t="s">
        <v>83</v>
      </c>
      <c r="B27" s="5" t="s">
        <v>84</v>
      </c>
    </row>
    <row r="28" spans="1:2" x14ac:dyDescent="0.25">
      <c r="A28" s="4" t="s">
        <v>85</v>
      </c>
      <c r="B28" s="5" t="s">
        <v>86</v>
      </c>
    </row>
    <row r="29" spans="1:2" x14ac:dyDescent="0.25">
      <c r="A29" s="4" t="s">
        <v>87</v>
      </c>
      <c r="B29" s="5" t="s">
        <v>88</v>
      </c>
    </row>
    <row r="31" spans="1:2" x14ac:dyDescent="0.25">
      <c r="A31" s="2" t="s">
        <v>89</v>
      </c>
      <c r="B31" s="2" t="s">
        <v>2</v>
      </c>
    </row>
    <row r="32" spans="1:2" x14ac:dyDescent="0.25">
      <c r="A32" s="4" t="s">
        <v>90</v>
      </c>
      <c r="B32" s="5" t="s">
        <v>91</v>
      </c>
    </row>
    <row r="33" spans="1:2" x14ac:dyDescent="0.25">
      <c r="A33" s="4" t="s">
        <v>92</v>
      </c>
      <c r="B33" s="5" t="s">
        <v>93</v>
      </c>
    </row>
    <row r="34" spans="1:2" x14ac:dyDescent="0.25">
      <c r="A34" s="4" t="s">
        <v>94</v>
      </c>
      <c r="B34" s="5" t="s">
        <v>95</v>
      </c>
    </row>
    <row r="35" spans="1:2" x14ac:dyDescent="0.25">
      <c r="A35" s="4" t="s">
        <v>96</v>
      </c>
      <c r="B35" s="5" t="s">
        <v>97</v>
      </c>
    </row>
    <row r="36" spans="1:2" x14ac:dyDescent="0.25">
      <c r="A36" s="4" t="s">
        <v>98</v>
      </c>
      <c r="B36" s="5" t="s">
        <v>99</v>
      </c>
    </row>
    <row r="37" spans="1:2" x14ac:dyDescent="0.25">
      <c r="A37" s="4" t="s">
        <v>100</v>
      </c>
      <c r="B37" s="5" t="s">
        <v>101</v>
      </c>
    </row>
    <row r="39" spans="1:2" x14ac:dyDescent="0.25">
      <c r="A39" s="2" t="s">
        <v>102</v>
      </c>
      <c r="B39" s="2" t="s">
        <v>2</v>
      </c>
    </row>
    <row r="40" spans="1:2" x14ac:dyDescent="0.25">
      <c r="A40" s="4" t="s">
        <v>103</v>
      </c>
      <c r="B40" s="5" t="s">
        <v>104</v>
      </c>
    </row>
    <row r="41" spans="1:2" x14ac:dyDescent="0.25">
      <c r="A41" s="4" t="s">
        <v>105</v>
      </c>
      <c r="B41" s="5" t="s">
        <v>106</v>
      </c>
    </row>
    <row r="42" spans="1:2" x14ac:dyDescent="0.25">
      <c r="A42" s="4" t="s">
        <v>107</v>
      </c>
      <c r="B42" s="5" t="s">
        <v>108</v>
      </c>
    </row>
    <row r="43" spans="1:2" x14ac:dyDescent="0.25">
      <c r="A43" s="4" t="s">
        <v>109</v>
      </c>
      <c r="B43" s="5" t="s">
        <v>110</v>
      </c>
    </row>
    <row r="44" spans="1:2" x14ac:dyDescent="0.25">
      <c r="A44" s="4" t="s">
        <v>111</v>
      </c>
      <c r="B44" s="5" t="s">
        <v>112</v>
      </c>
    </row>
  </sheetData>
  <hyperlinks>
    <hyperlink ref="B6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38" customWidth="1"/>
    <col min="3" max="3" width="16" customWidth="1"/>
    <col min="4" max="5" width="10" customWidth="1"/>
    <col min="6" max="6" width="36" customWidth="1"/>
    <col min="7" max="7" width="48" customWidth="1"/>
    <col min="8" max="8" width="60" customWidth="1"/>
    <col min="9" max="9" width="52" customWidth="1"/>
    <col min="10" max="10" width="12" customWidth="1"/>
  </cols>
  <sheetData>
    <row r="1" spans="1:10" x14ac:dyDescent="0.25">
      <c r="A1" s="3" t="s">
        <v>113</v>
      </c>
      <c r="B1" s="3" t="s">
        <v>114</v>
      </c>
      <c r="C1" s="3" t="s">
        <v>115</v>
      </c>
      <c r="D1" s="3" t="s">
        <v>116</v>
      </c>
      <c r="E1" s="3" t="s">
        <v>117</v>
      </c>
      <c r="F1" s="3" t="s">
        <v>118</v>
      </c>
      <c r="G1" s="3" t="s">
        <v>119</v>
      </c>
      <c r="H1" s="3" t="s">
        <v>120</v>
      </c>
      <c r="I1" s="3" t="s">
        <v>121</v>
      </c>
      <c r="J1" s="3" t="s">
        <v>122</v>
      </c>
    </row>
    <row r="2" spans="1:10" x14ac:dyDescent="0.25">
      <c r="A2" s="5">
        <v>1</v>
      </c>
      <c r="B2" s="5" t="s">
        <v>123</v>
      </c>
      <c r="C2" s="5" t="s">
        <v>18</v>
      </c>
      <c r="D2" s="7">
        <v>15</v>
      </c>
      <c r="E2" s="5">
        <v>15</v>
      </c>
      <c r="F2" s="5"/>
      <c r="G2" s="5" t="s">
        <v>124</v>
      </c>
      <c r="H2" s="5" t="s">
        <v>125</v>
      </c>
      <c r="I2" s="5" t="s">
        <v>126</v>
      </c>
      <c r="J2" s="5" t="s">
        <v>127</v>
      </c>
    </row>
    <row r="3" spans="1:10" x14ac:dyDescent="0.25">
      <c r="A3" s="5">
        <v>2</v>
      </c>
      <c r="B3" s="5" t="s">
        <v>128</v>
      </c>
      <c r="C3" s="5" t="s">
        <v>27</v>
      </c>
      <c r="D3" s="7">
        <v>20</v>
      </c>
      <c r="E3" s="5">
        <v>20</v>
      </c>
      <c r="F3" s="5"/>
      <c r="G3" s="5" t="s">
        <v>129</v>
      </c>
      <c r="H3" s="5" t="s">
        <v>130</v>
      </c>
      <c r="I3" s="5" t="s">
        <v>131</v>
      </c>
      <c r="J3" s="5" t="s">
        <v>132</v>
      </c>
    </row>
    <row r="4" spans="1:10" x14ac:dyDescent="0.25">
      <c r="A4" s="5">
        <v>3</v>
      </c>
      <c r="B4" s="5" t="s">
        <v>133</v>
      </c>
      <c r="C4" s="5" t="s">
        <v>37</v>
      </c>
      <c r="D4" s="7">
        <v>15</v>
      </c>
      <c r="E4" s="5">
        <v>15</v>
      </c>
      <c r="F4" s="5"/>
      <c r="G4" s="5" t="s">
        <v>134</v>
      </c>
      <c r="H4" s="5" t="s">
        <v>135</v>
      </c>
      <c r="I4" s="5" t="s">
        <v>136</v>
      </c>
      <c r="J4" s="5" t="s">
        <v>137</v>
      </c>
    </row>
    <row r="5" spans="1:10" x14ac:dyDescent="0.25">
      <c r="A5" s="5">
        <v>4</v>
      </c>
      <c r="B5" s="5" t="s">
        <v>138</v>
      </c>
      <c r="C5" s="5" t="s">
        <v>44</v>
      </c>
      <c r="D5" s="7">
        <v>15</v>
      </c>
      <c r="E5" s="5">
        <v>15</v>
      </c>
      <c r="F5" s="5"/>
      <c r="G5" s="5" t="s">
        <v>139</v>
      </c>
      <c r="H5" s="5" t="s">
        <v>140</v>
      </c>
      <c r="I5" s="5" t="s">
        <v>141</v>
      </c>
      <c r="J5" s="5" t="s">
        <v>142</v>
      </c>
    </row>
    <row r="6" spans="1:10" x14ac:dyDescent="0.25">
      <c r="A6" s="5">
        <v>5</v>
      </c>
      <c r="B6" s="5" t="s">
        <v>143</v>
      </c>
      <c r="C6" s="5" t="s">
        <v>48</v>
      </c>
      <c r="D6" s="7">
        <v>10</v>
      </c>
      <c r="E6" s="5">
        <v>10</v>
      </c>
      <c r="F6" s="5"/>
      <c r="G6" s="5" t="s">
        <v>144</v>
      </c>
      <c r="H6" s="5" t="s">
        <v>145</v>
      </c>
      <c r="I6" s="5" t="s">
        <v>146</v>
      </c>
      <c r="J6" s="5" t="s">
        <v>147</v>
      </c>
    </row>
    <row r="7" spans="1:10" x14ac:dyDescent="0.25">
      <c r="A7" s="5">
        <v>6</v>
      </c>
      <c r="B7" s="5" t="s">
        <v>148</v>
      </c>
      <c r="C7" s="5" t="s">
        <v>50</v>
      </c>
      <c r="D7" s="7">
        <v>5</v>
      </c>
      <c r="E7" s="5">
        <v>5</v>
      </c>
      <c r="F7" s="5"/>
      <c r="G7" s="5" t="s">
        <v>149</v>
      </c>
      <c r="H7" s="5" t="s">
        <v>150</v>
      </c>
      <c r="I7" s="5" t="s">
        <v>151</v>
      </c>
      <c r="J7" s="5" t="s">
        <v>152</v>
      </c>
    </row>
    <row r="8" spans="1:10" x14ac:dyDescent="0.25">
      <c r="A8" s="5">
        <v>7</v>
      </c>
      <c r="B8" s="5" t="s">
        <v>153</v>
      </c>
      <c r="C8" s="5" t="s">
        <v>53</v>
      </c>
      <c r="D8" s="7">
        <v>10</v>
      </c>
      <c r="E8" s="5">
        <v>10</v>
      </c>
      <c r="F8" s="5"/>
      <c r="G8" s="5" t="s">
        <v>154</v>
      </c>
      <c r="H8" s="5" t="s">
        <v>155</v>
      </c>
      <c r="I8" s="5" t="s">
        <v>156</v>
      </c>
      <c r="J8" s="5" t="s">
        <v>157</v>
      </c>
    </row>
    <row r="9" spans="1:10" x14ac:dyDescent="0.25">
      <c r="A9" s="5">
        <v>8</v>
      </c>
      <c r="B9" s="5" t="s">
        <v>158</v>
      </c>
      <c r="C9" s="5" t="s">
        <v>57</v>
      </c>
      <c r="D9" s="7">
        <v>10</v>
      </c>
      <c r="E9" s="5">
        <v>10</v>
      </c>
      <c r="F9" s="5"/>
      <c r="G9" s="5" t="s">
        <v>159</v>
      </c>
      <c r="H9" s="5" t="s">
        <v>160</v>
      </c>
      <c r="I9" s="5" t="s">
        <v>161</v>
      </c>
      <c r="J9" s="5" t="s">
        <v>162</v>
      </c>
    </row>
    <row r="10" spans="2:6" x14ac:dyDescent="0.25">
      <c r="B10" s="4" t="s">
        <v>163</v>
      </c>
      <c r="D10" s="4">
        <f>SUM(D2:D9)</f>
        <v>100</v>
      </c>
      <c r="E10" s="4">
        <f>SUM(E2:E9)</f>
        <v>100</v>
      </c>
      <c r="F10" s="4" t="str">
        <f>IF(E10=100,"Weights total 100","Weights must total 100; now "&amp;E10)</f>
        <v>Weights total 100</v>
      </c>
    </row>
    <row r="12" spans="1:1" x14ac:dyDescent="0.25">
      <c r="A12" s="8" t="s">
        <v>164</v>
      </c>
    </row>
    <row r="13" spans="1:2" x14ac:dyDescent="0.25">
      <c r="A13" s="4" t="s">
        <v>83</v>
      </c>
      <c r="B13" s="5" t="s">
        <v>84</v>
      </c>
    </row>
    <row r="14" spans="1:2" x14ac:dyDescent="0.25">
      <c r="A14" s="4" t="s">
        <v>85</v>
      </c>
      <c r="B14" s="5" t="s">
        <v>86</v>
      </c>
    </row>
    <row r="15" spans="1:2" x14ac:dyDescent="0.25">
      <c r="A15" s="4" t="s">
        <v>87</v>
      </c>
      <c r="B15" s="5" t="s">
        <v>88</v>
      </c>
    </row>
    <row r="17" spans="1:1" x14ac:dyDescent="0.25">
      <c r="A17" s="8" t="s">
        <v>165</v>
      </c>
    </row>
    <row r="18" spans="2:2" x14ac:dyDescent="0.25">
      <c r="B18" s="5" t="s">
        <v>166</v>
      </c>
    </row>
  </sheetData>
  <conditionalFormatting sqref="E10">
    <cfRule type="expression" dxfId="0" priority="1">
      <formula>$E$10&lt;&gt;100</formula>
    </cfRule>
  </conditionalFormatting>
  <conditionalFormatting sqref="F2:F9">
    <cfRule type="expression" dxfId="1" priority="2">
      <formula>AND($E2&lt;&gt;$D2,LEN($F2)=0)</formula>
    </cfRule>
  </conditionalFormatting>
  <dataValidations count="1">
    <dataValidation type="whole" showErrorMessage="1" errorStyle="stop" errorTitle="Weight" error="Enter a whole number from 0 to 100. Weights must total 100." sqref="E2:E9">
      <formula1>0</formula1>
      <formula2>100</formula2>
    </dataValidation>
  </dataValidation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"/>
  <sheetViews>
    <sheetView workbookViewId="0">
      <pane xSplit="4" ySplit="2" topLeftCell="E3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16" customWidth="1"/>
    <col min="3" max="3" width="70" customWidth="1"/>
    <col min="4" max="5" width="36" customWidth="1"/>
    <col min="6" max="6" width="14" customWidth="1"/>
    <col min="7" max="7" width="10" customWidth="1"/>
    <col min="8" max="8" width="36" customWidth="1"/>
    <col min="9" max="9" width="14" customWidth="1"/>
    <col min="10" max="10" width="10" customWidth="1"/>
    <col min="11" max="11" width="36" customWidth="1"/>
    <col min="12" max="12" width="14" customWidth="1"/>
    <col min="13" max="13" width="10" customWidth="1"/>
    <col min="14" max="14" width="36" customWidth="1"/>
    <col min="15" max="15" width="14" customWidth="1"/>
    <col min="16" max="16" width="10" customWidth="1"/>
    <col min="17" max="17" width="30" customWidth="1"/>
  </cols>
  <sheetData>
    <row r="1" spans="1:16" x14ac:dyDescent="0.25">
      <c r="A1" s="2" t="s">
        <v>167</v>
      </c>
      <c r="B1" s="2"/>
      <c r="C1" s="2"/>
      <c r="D1" s="2"/>
      <c r="E1" s="2" t="str">
        <f>IF('Vendor scorecard'!D3="","Vendor 1",'Vendor scorecard'!D3)</f>
        <v>Vendor 1</v>
      </c>
      <c r="F1" s="2"/>
      <c r="G1" s="2"/>
      <c r="H1" s="2" t="str">
        <f>IF('Vendor scorecard'!G3="","Vendor 2",'Vendor scorecard'!G3)</f>
        <v>Vendor 2</v>
      </c>
      <c r="I1" s="2"/>
      <c r="J1" s="2"/>
      <c r="K1" s="2" t="str">
        <f>IF('Vendor scorecard'!J3="","Vendor 3",'Vendor scorecard'!J3)</f>
        <v>Vendor 3</v>
      </c>
      <c r="L1" s="2"/>
      <c r="M1" s="2"/>
      <c r="N1" s="2" t="str">
        <f>IF('Vendor scorecard'!M3="","Vendor 4",'Vendor scorecard'!M3)</f>
        <v>Vendor 4</v>
      </c>
      <c r="O1" s="2"/>
      <c r="P1" s="2"/>
    </row>
    <row r="2" spans="1:17" x14ac:dyDescent="0.25">
      <c r="A2" s="3" t="s">
        <v>113</v>
      </c>
      <c r="B2" s="3" t="s">
        <v>5</v>
      </c>
      <c r="C2" s="3" t="s">
        <v>168</v>
      </c>
      <c r="D2" s="3" t="s">
        <v>169</v>
      </c>
      <c r="E2" s="3" t="s">
        <v>170</v>
      </c>
      <c r="F2" s="3" t="s">
        <v>171</v>
      </c>
      <c r="G2" s="3" t="s">
        <v>12</v>
      </c>
      <c r="H2" s="3" t="s">
        <v>170</v>
      </c>
      <c r="I2" s="3" t="s">
        <v>171</v>
      </c>
      <c r="J2" s="3" t="s">
        <v>12</v>
      </c>
      <c r="K2" s="3" t="s">
        <v>170</v>
      </c>
      <c r="L2" s="3" t="s">
        <v>171</v>
      </c>
      <c r="M2" s="3" t="s">
        <v>12</v>
      </c>
      <c r="N2" s="3" t="s">
        <v>170</v>
      </c>
      <c r="O2" s="3" t="s">
        <v>171</v>
      </c>
      <c r="P2" s="3" t="s">
        <v>12</v>
      </c>
      <c r="Q2" s="3" t="s">
        <v>172</v>
      </c>
    </row>
    <row r="3" spans="1:17" x14ac:dyDescent="0.25">
      <c r="A3" s="5">
        <v>1</v>
      </c>
      <c r="B3" s="5" t="s">
        <v>18</v>
      </c>
      <c r="C3" s="5" t="s">
        <v>173</v>
      </c>
      <c r="D3" s="5" t="s">
        <v>174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x14ac:dyDescent="0.25">
      <c r="A4" s="5">
        <v>2</v>
      </c>
      <c r="B4" s="5" t="s">
        <v>18</v>
      </c>
      <c r="C4" s="5" t="s">
        <v>175</v>
      </c>
      <c r="D4" s="5" t="s">
        <v>176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17" x14ac:dyDescent="0.25">
      <c r="A5" s="5">
        <v>3</v>
      </c>
      <c r="B5" s="5" t="s">
        <v>18</v>
      </c>
      <c r="C5" s="5" t="s">
        <v>177</v>
      </c>
      <c r="D5" s="5" t="s">
        <v>178</v>
      </c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17" x14ac:dyDescent="0.25">
      <c r="A6" s="5">
        <v>4</v>
      </c>
      <c r="B6" s="5" t="s">
        <v>18</v>
      </c>
      <c r="C6" s="5" t="s">
        <v>179</v>
      </c>
      <c r="D6" s="5" t="s">
        <v>180</v>
      </c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x14ac:dyDescent="0.25">
      <c r="A7" s="5">
        <v>5</v>
      </c>
      <c r="B7" s="5" t="s">
        <v>18</v>
      </c>
      <c r="C7" s="5" t="s">
        <v>181</v>
      </c>
      <c r="D7" s="5" t="s">
        <v>182</v>
      </c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17" x14ac:dyDescent="0.25">
      <c r="A8" s="5">
        <v>6</v>
      </c>
      <c r="B8" s="5" t="s">
        <v>27</v>
      </c>
      <c r="C8" s="5" t="s">
        <v>183</v>
      </c>
      <c r="D8" s="5" t="s">
        <v>184</v>
      </c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17" x14ac:dyDescent="0.25">
      <c r="A9" s="5">
        <v>7</v>
      </c>
      <c r="B9" s="5" t="s">
        <v>27</v>
      </c>
      <c r="C9" s="5" t="s">
        <v>185</v>
      </c>
      <c r="D9" s="5" t="s">
        <v>186</v>
      </c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17" x14ac:dyDescent="0.25">
      <c r="A10" s="5">
        <v>8</v>
      </c>
      <c r="B10" s="5" t="s">
        <v>27</v>
      </c>
      <c r="C10" s="5" t="s">
        <v>187</v>
      </c>
      <c r="D10" s="5" t="s">
        <v>188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 x14ac:dyDescent="0.25">
      <c r="A11" s="5">
        <v>9</v>
      </c>
      <c r="B11" s="5" t="s">
        <v>27</v>
      </c>
      <c r="C11" s="5" t="s">
        <v>189</v>
      </c>
      <c r="D11" s="5" t="s">
        <v>190</v>
      </c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</row>
    <row r="12" spans="1:17" x14ac:dyDescent="0.25">
      <c r="A12" s="5">
        <v>10</v>
      </c>
      <c r="B12" s="5" t="s">
        <v>27</v>
      </c>
      <c r="C12" s="5" t="s">
        <v>191</v>
      </c>
      <c r="D12" s="5" t="s">
        <v>192</v>
      </c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</row>
    <row r="13" spans="1:17" x14ac:dyDescent="0.25">
      <c r="A13" s="5">
        <v>11</v>
      </c>
      <c r="B13" s="5" t="s">
        <v>37</v>
      </c>
      <c r="C13" s="5" t="s">
        <v>193</v>
      </c>
      <c r="D13" s="5" t="s">
        <v>194</v>
      </c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</row>
    <row r="14" spans="1:17" x14ac:dyDescent="0.25">
      <c r="A14" s="5">
        <v>12</v>
      </c>
      <c r="B14" s="5" t="s">
        <v>37</v>
      </c>
      <c r="C14" s="5" t="s">
        <v>195</v>
      </c>
      <c r="D14" s="5" t="s">
        <v>196</v>
      </c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</row>
    <row r="15" spans="1:17" x14ac:dyDescent="0.25">
      <c r="A15" s="5">
        <v>13</v>
      </c>
      <c r="B15" s="5" t="s">
        <v>37</v>
      </c>
      <c r="C15" s="5" t="s">
        <v>197</v>
      </c>
      <c r="D15" s="5" t="s">
        <v>198</v>
      </c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</row>
    <row r="16" spans="1:17" x14ac:dyDescent="0.25">
      <c r="A16" s="5">
        <v>14</v>
      </c>
      <c r="B16" s="5" t="s">
        <v>37</v>
      </c>
      <c r="C16" s="5" t="s">
        <v>199</v>
      </c>
      <c r="D16" s="5" t="s">
        <v>200</v>
      </c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</row>
    <row r="17" spans="1:17" x14ac:dyDescent="0.25">
      <c r="A17" s="5">
        <v>15</v>
      </c>
      <c r="B17" s="5" t="s">
        <v>37</v>
      </c>
      <c r="C17" s="5" t="s">
        <v>201</v>
      </c>
      <c r="D17" s="5" t="s">
        <v>202</v>
      </c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7" x14ac:dyDescent="0.25">
      <c r="A18" s="5">
        <v>16</v>
      </c>
      <c r="B18" s="5" t="s">
        <v>44</v>
      </c>
      <c r="C18" s="5" t="s">
        <v>203</v>
      </c>
      <c r="D18" s="5" t="s">
        <v>204</v>
      </c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</row>
    <row r="19" spans="1:17" x14ac:dyDescent="0.25">
      <c r="A19" s="5">
        <v>17</v>
      </c>
      <c r="B19" s="5" t="s">
        <v>44</v>
      </c>
      <c r="C19" s="5" t="s">
        <v>205</v>
      </c>
      <c r="D19" s="5" t="s">
        <v>206</v>
      </c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</row>
    <row r="20" spans="1:17" x14ac:dyDescent="0.25">
      <c r="A20" s="5">
        <v>18</v>
      </c>
      <c r="B20" s="5" t="s">
        <v>44</v>
      </c>
      <c r="C20" s="5" t="s">
        <v>207</v>
      </c>
      <c r="D20" s="5" t="s">
        <v>208</v>
      </c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</row>
    <row r="21" spans="1:17" x14ac:dyDescent="0.25">
      <c r="A21" s="5">
        <v>19</v>
      </c>
      <c r="B21" s="5" t="s">
        <v>44</v>
      </c>
      <c r="C21" s="5" t="s">
        <v>209</v>
      </c>
      <c r="D21" s="5" t="s">
        <v>210</v>
      </c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</row>
    <row r="22" spans="1:17" x14ac:dyDescent="0.25">
      <c r="A22" s="5">
        <v>20</v>
      </c>
      <c r="B22" s="5" t="s">
        <v>44</v>
      </c>
      <c r="C22" s="5" t="s">
        <v>211</v>
      </c>
      <c r="D22" s="5" t="s">
        <v>212</v>
      </c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</row>
    <row r="23" spans="1:17" x14ac:dyDescent="0.25">
      <c r="A23" s="5">
        <v>21</v>
      </c>
      <c r="B23" s="5" t="s">
        <v>48</v>
      </c>
      <c r="C23" s="5" t="s">
        <v>213</v>
      </c>
      <c r="D23" s="5" t="s">
        <v>214</v>
      </c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</row>
    <row r="24" spans="1:17" x14ac:dyDescent="0.25">
      <c r="A24" s="5">
        <v>22</v>
      </c>
      <c r="B24" s="5" t="s">
        <v>48</v>
      </c>
      <c r="C24" s="5" t="s">
        <v>215</v>
      </c>
      <c r="D24" s="5" t="s">
        <v>216</v>
      </c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</row>
    <row r="25" spans="1:17" x14ac:dyDescent="0.25">
      <c r="A25" s="5">
        <v>23</v>
      </c>
      <c r="B25" s="5" t="s">
        <v>48</v>
      </c>
      <c r="C25" s="5" t="s">
        <v>217</v>
      </c>
      <c r="D25" s="5" t="s">
        <v>218</v>
      </c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  <row r="26" spans="1:17" x14ac:dyDescent="0.25">
      <c r="A26" s="5">
        <v>24</v>
      </c>
      <c r="B26" s="5" t="s">
        <v>48</v>
      </c>
      <c r="C26" s="5" t="s">
        <v>219</v>
      </c>
      <c r="D26" s="5" t="s">
        <v>220</v>
      </c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</row>
    <row r="27" spans="1:17" x14ac:dyDescent="0.25">
      <c r="A27" s="5">
        <v>25</v>
      </c>
      <c r="B27" s="5" t="s">
        <v>50</v>
      </c>
      <c r="C27" s="5" t="s">
        <v>221</v>
      </c>
      <c r="D27" s="5" t="s">
        <v>222</v>
      </c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</row>
    <row r="28" spans="1:17" x14ac:dyDescent="0.25">
      <c r="A28" s="5">
        <v>26</v>
      </c>
      <c r="B28" s="5" t="s">
        <v>50</v>
      </c>
      <c r="C28" s="5" t="s">
        <v>223</v>
      </c>
      <c r="D28" s="5" t="s">
        <v>224</v>
      </c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</row>
    <row r="29" spans="1:17" x14ac:dyDescent="0.25">
      <c r="A29" s="5">
        <v>27</v>
      </c>
      <c r="B29" s="5" t="s">
        <v>50</v>
      </c>
      <c r="C29" s="5" t="s">
        <v>225</v>
      </c>
      <c r="D29" s="5" t="s">
        <v>226</v>
      </c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</row>
    <row r="30" spans="1:17" x14ac:dyDescent="0.25">
      <c r="A30" s="5">
        <v>28</v>
      </c>
      <c r="B30" s="5" t="s">
        <v>53</v>
      </c>
      <c r="C30" s="5" t="s">
        <v>227</v>
      </c>
      <c r="D30" s="5" t="s">
        <v>228</v>
      </c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</row>
    <row r="31" spans="1:17" x14ac:dyDescent="0.25">
      <c r="A31" s="5">
        <v>29</v>
      </c>
      <c r="B31" s="5" t="s">
        <v>53</v>
      </c>
      <c r="C31" s="5" t="s">
        <v>229</v>
      </c>
      <c r="D31" s="5" t="s">
        <v>230</v>
      </c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</row>
    <row r="32" spans="1:17" x14ac:dyDescent="0.25">
      <c r="A32" s="5">
        <v>30</v>
      </c>
      <c r="B32" s="5" t="s">
        <v>53</v>
      </c>
      <c r="C32" s="5" t="s">
        <v>231</v>
      </c>
      <c r="D32" s="5" t="s">
        <v>232</v>
      </c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</row>
    <row r="33" spans="1:17" x14ac:dyDescent="0.25">
      <c r="A33" s="5">
        <v>31</v>
      </c>
      <c r="B33" s="5" t="s">
        <v>53</v>
      </c>
      <c r="C33" s="5" t="s">
        <v>233</v>
      </c>
      <c r="D33" s="5" t="s">
        <v>234</v>
      </c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  <row r="34" spans="1:17" x14ac:dyDescent="0.25">
      <c r="A34" s="5">
        <v>32</v>
      </c>
      <c r="B34" s="5" t="s">
        <v>53</v>
      </c>
      <c r="C34" s="5" t="s">
        <v>235</v>
      </c>
      <c r="D34" s="5" t="s">
        <v>236</v>
      </c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</row>
    <row r="35" spans="1:17" x14ac:dyDescent="0.25">
      <c r="A35" s="5">
        <v>33</v>
      </c>
      <c r="B35" s="5" t="s">
        <v>57</v>
      </c>
      <c r="C35" s="5" t="s">
        <v>237</v>
      </c>
      <c r="D35" s="5" t="s">
        <v>238</v>
      </c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</row>
    <row r="36" spans="1:17" x14ac:dyDescent="0.25">
      <c r="A36" s="5">
        <v>34</v>
      </c>
      <c r="B36" s="5" t="s">
        <v>57</v>
      </c>
      <c r="C36" s="5" t="s">
        <v>239</v>
      </c>
      <c r="D36" s="5" t="s">
        <v>240</v>
      </c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</row>
    <row r="37" spans="1:17" x14ac:dyDescent="0.25">
      <c r="A37" s="5">
        <v>35</v>
      </c>
      <c r="B37" s="5" t="s">
        <v>57</v>
      </c>
      <c r="C37" s="5" t="s">
        <v>241</v>
      </c>
      <c r="D37" s="5" t="s">
        <v>242</v>
      </c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</row>
    <row r="38" spans="1:17" x14ac:dyDescent="0.25">
      <c r="A38" s="5">
        <v>36</v>
      </c>
      <c r="B38" s="5" t="s">
        <v>57</v>
      </c>
      <c r="C38" s="5" t="s">
        <v>243</v>
      </c>
      <c r="D38" s="5" t="s">
        <v>244</v>
      </c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</row>
    <row r="40" spans="3:16" x14ac:dyDescent="0.25">
      <c r="C40" s="4" t="s">
        <v>245</v>
      </c>
      <c r="G40" s="9" t="str">
        <f>IFERROR(AVERAGE(G3:G38),"")</f>
        <v/>
      </c>
      <c r="J40" s="9" t="str">
        <f>IFERROR(AVERAGE(J3:J38),"")</f>
        <v/>
      </c>
      <c r="M40" s="9" t="str">
        <f>IFERROR(AVERAGE(M3:M38),"")</f>
        <v/>
      </c>
      <c r="P40" s="9" t="str">
        <f>IFERROR(AVERAGE(P3:P38),"")</f>
        <v/>
      </c>
    </row>
  </sheetData>
  <mergeCells count="5">
    <mergeCell ref="A1:D1"/>
    <mergeCell ref="E1:G1"/>
    <mergeCell ref="H1:J1"/>
    <mergeCell ref="K1:M1"/>
    <mergeCell ref="N1:P1"/>
  </mergeCells>
  <conditionalFormatting sqref="G3:G38">
    <cfRule type="expression" dxfId="2" priority="1">
      <formula>AND(ISNUMBER(G3),G3&lt;=1)</formula>
    </cfRule>
  </conditionalFormatting>
  <conditionalFormatting sqref="G3:G38">
    <cfRule type="expression" dxfId="3" priority="2">
      <formula>AND(ISNUMBER(G3),G3&gt;=2,G3&lt;=3)</formula>
    </cfRule>
  </conditionalFormatting>
  <conditionalFormatting sqref="F3:F38">
    <cfRule type="expression" dxfId="4" priority="3">
      <formula>OR(F3="Declined",F3="Not received")</formula>
    </cfRule>
  </conditionalFormatting>
  <conditionalFormatting sqref="F3:F38">
    <cfRule type="expression" dxfId="5" priority="4">
      <formula>F3="Partial"</formula>
    </cfRule>
  </conditionalFormatting>
  <conditionalFormatting sqref="J3:J38">
    <cfRule type="expression" dxfId="6" priority="5">
      <formula>AND(ISNUMBER(J3),J3&lt;=1)</formula>
    </cfRule>
  </conditionalFormatting>
  <conditionalFormatting sqref="J3:J38">
    <cfRule type="expression" dxfId="7" priority="6">
      <formula>AND(ISNUMBER(J3),J3&gt;=2,J3&lt;=3)</formula>
    </cfRule>
  </conditionalFormatting>
  <conditionalFormatting sqref="I3:I38">
    <cfRule type="expression" dxfId="8" priority="7">
      <formula>OR(I3="Declined",I3="Not received")</formula>
    </cfRule>
  </conditionalFormatting>
  <conditionalFormatting sqref="I3:I38">
    <cfRule type="expression" dxfId="9" priority="8">
      <formula>I3="Partial"</formula>
    </cfRule>
  </conditionalFormatting>
  <conditionalFormatting sqref="M3:M38">
    <cfRule type="expression" dxfId="10" priority="9">
      <formula>AND(ISNUMBER(M3),M3&lt;=1)</formula>
    </cfRule>
  </conditionalFormatting>
  <conditionalFormatting sqref="M3:M38">
    <cfRule type="expression" dxfId="11" priority="10">
      <formula>AND(ISNUMBER(M3),M3&gt;=2,M3&lt;=3)</formula>
    </cfRule>
  </conditionalFormatting>
  <conditionalFormatting sqref="L3:L38">
    <cfRule type="expression" dxfId="12" priority="11">
      <formula>OR(L3="Declined",L3="Not received")</formula>
    </cfRule>
  </conditionalFormatting>
  <conditionalFormatting sqref="L3:L38">
    <cfRule type="expression" dxfId="13" priority="12">
      <formula>L3="Partial"</formula>
    </cfRule>
  </conditionalFormatting>
  <conditionalFormatting sqref="P3:P38">
    <cfRule type="expression" dxfId="14" priority="13">
      <formula>AND(ISNUMBER(P3),P3&lt;=1)</formula>
    </cfRule>
  </conditionalFormatting>
  <conditionalFormatting sqref="P3:P38">
    <cfRule type="expression" dxfId="15" priority="14">
      <formula>AND(ISNUMBER(P3),P3&gt;=2,P3&lt;=3)</formula>
    </cfRule>
  </conditionalFormatting>
  <conditionalFormatting sqref="O3:O38">
    <cfRule type="expression" dxfId="16" priority="15">
      <formula>OR(O3="Declined",O3="Not received")</formula>
    </cfRule>
  </conditionalFormatting>
  <conditionalFormatting sqref="O3:O38">
    <cfRule type="expression" dxfId="17" priority="16">
      <formula>O3="Partial"</formula>
    </cfRule>
  </conditionalFormatting>
  <dataValidations count="9">
    <dataValidation type="list" allowBlank="1" showErrorMessage="1" errorStyle="stop" errorTitle="Pick from the list" error="Choose one of the options in the Test list on the READ ME sheet." sqref="B3:B38">
      <formula1>'READ ME'!$F$4:$F$11</formula1>
    </dataValidation>
    <dataValidation type="list" allowBlank="1" showErrorMessage="1" errorStyle="stop" errorTitle="Pick from the list" error="Choose one of the options in the Evidence status list on the READ ME sheet." sqref="F3:F38">
      <formula1>'READ ME'!$D$4:$D$7</formula1>
    </dataValidation>
    <dataValidation type="whole" allowBlank="1" showErrorMessage="1" errorStyle="stop" errorTitle="Score" error="Score 0 to 5: 0 not offered or declined, 1 claimed only, 2 shown on demo data, 3 shown on your data with gaps, 4 meets the requirement on your data, 5 meets it with evidence you can keep." sqref="G3:G38">
      <formula1>0</formula1>
      <formula2>5</formula2>
    </dataValidation>
    <dataValidation type="list" allowBlank="1" showErrorMessage="1" errorStyle="stop" errorTitle="Pick from the list" error="Choose one of the options in the Evidence status list on the READ ME sheet." sqref="I3:I38">
      <formula1>'READ ME'!$D$4:$D$7</formula1>
    </dataValidation>
    <dataValidation type="whole" allowBlank="1" showErrorMessage="1" errorStyle="stop" errorTitle="Score" error="Score 0 to 5: 0 not offered or declined, 1 claimed only, 2 shown on demo data, 3 shown on your data with gaps, 4 meets the requirement on your data, 5 meets it with evidence you can keep." sqref="J3:J38">
      <formula1>0</formula1>
      <formula2>5</formula2>
    </dataValidation>
    <dataValidation type="list" allowBlank="1" showErrorMessage="1" errorStyle="stop" errorTitle="Pick from the list" error="Choose one of the options in the Evidence status list on the READ ME sheet." sqref="L3:L38">
      <formula1>'READ ME'!$D$4:$D$7</formula1>
    </dataValidation>
    <dataValidation type="whole" allowBlank="1" showErrorMessage="1" errorStyle="stop" errorTitle="Score" error="Score 0 to 5: 0 not offered or declined, 1 claimed only, 2 shown on demo data, 3 shown on your data with gaps, 4 meets the requirement on your data, 5 meets it with evidence you can keep." sqref="M3:M38">
      <formula1>0</formula1>
      <formula2>5</formula2>
    </dataValidation>
    <dataValidation type="list" allowBlank="1" showErrorMessage="1" errorStyle="stop" errorTitle="Pick from the list" error="Choose one of the options in the Evidence status list on the READ ME sheet." sqref="O3:O38">
      <formula1>'READ ME'!$D$4:$D$7</formula1>
    </dataValidation>
    <dataValidation type="whole" allowBlank="1" showErrorMessage="1" errorStyle="stop" errorTitle="Score" error="Score 0 to 5: 0 not offered or declined, 1 claimed only, 2 shown on demo data, 3 shown on your data with gaps, 4 meets the requirement on your data, 5 meets it with evidence you can keep." sqref="P3:P38">
      <formula1>0</formula1>
      <formula2>5</formula2>
    </dataValidation>
  </dataValidation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"/>
  <sheetViews>
    <sheetView workbookViewId="0">
      <pane xSplit="3" ySplit="4" topLeftCell="D5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44" customWidth="1"/>
    <col min="4" max="4" width="12" customWidth="1"/>
    <col min="5" max="5" width="11" customWidth="1"/>
    <col min="6" max="7" width="12" customWidth="1"/>
    <col min="8" max="8" width="11" customWidth="1"/>
    <col min="9" max="10" width="12" customWidth="1"/>
    <col min="11" max="11" width="11" customWidth="1"/>
    <col min="12" max="13" width="12" customWidth="1"/>
    <col min="14" max="14" width="11" customWidth="1"/>
    <col min="15" max="15" width="12" customWidth="1"/>
  </cols>
  <sheetData>
    <row r="1" spans="1:1" x14ac:dyDescent="0.25">
      <c r="A1" s="1" t="s">
        <v>246</v>
      </c>
    </row>
    <row r="2" ht="32" customHeight="1" spans="1:15" x14ac:dyDescent="0.25">
      <c r="A2" s="5" t="s">
        <v>247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x14ac:dyDescent="0.25">
      <c r="A3" s="3" t="s">
        <v>113</v>
      </c>
      <c r="B3" s="3" t="s">
        <v>114</v>
      </c>
      <c r="C3" s="3" t="s">
        <v>248</v>
      </c>
      <c r="D3" s="4" t="s">
        <v>249</v>
      </c>
      <c r="E3" s="4"/>
      <c r="F3" s="4"/>
      <c r="G3" s="4" t="s">
        <v>250</v>
      </c>
      <c r="H3" s="4"/>
      <c r="I3" s="4"/>
      <c r="J3" s="4" t="s">
        <v>251</v>
      </c>
      <c r="K3" s="4"/>
      <c r="L3" s="4"/>
      <c r="M3" s="4" t="s">
        <v>252</v>
      </c>
      <c r="N3" s="4"/>
      <c r="O3" s="4"/>
    </row>
    <row r="4" spans="1:15" x14ac:dyDescent="0.25">
      <c r="A4" s="3"/>
      <c r="B4" s="3"/>
      <c r="C4" s="3"/>
      <c r="D4" s="3" t="s">
        <v>253</v>
      </c>
      <c r="E4" s="3" t="s">
        <v>12</v>
      </c>
      <c r="F4" s="3" t="s">
        <v>254</v>
      </c>
      <c r="G4" s="3" t="s">
        <v>253</v>
      </c>
      <c r="H4" s="3" t="s">
        <v>12</v>
      </c>
      <c r="I4" s="3" t="s">
        <v>254</v>
      </c>
      <c r="J4" s="3" t="s">
        <v>253</v>
      </c>
      <c r="K4" s="3" t="s">
        <v>12</v>
      </c>
      <c r="L4" s="3" t="s">
        <v>254</v>
      </c>
      <c r="M4" s="3" t="s">
        <v>253</v>
      </c>
      <c r="N4" s="3" t="s">
        <v>12</v>
      </c>
      <c r="O4" s="3" t="s">
        <v>254</v>
      </c>
    </row>
    <row r="5" spans="1:15" x14ac:dyDescent="0.25">
      <c r="A5" s="5">
        <f>'Criteria and weights'!A2</f>
        <v>1</v>
      </c>
      <c r="B5" s="5" t="str">
        <f>'Criteria and weights'!B2</f>
        <v>Coverage of your named regulators and source types</v>
      </c>
      <c r="C5" s="5">
        <f>'Criteria and weights'!E2</f>
        <v>15</v>
      </c>
      <c r="D5" s="10" t="str">
        <f>IFERROR(AVERAGEIFS('RFP questions'!$G$3:$G$38,'RFP questions'!$B$3:$B$38,'Criteria and weights'!$C2),"")</f>
        <v/>
      </c>
      <c r="E5" s="5"/>
      <c r="F5" s="10" t="str">
        <f>IF(E5="","",$C5*E5/5)</f>
        <v/>
      </c>
      <c r="G5" s="10" t="str">
        <f>IFERROR(AVERAGEIFS('RFP questions'!$J$3:$J$38,'RFP questions'!$B$3:$B$38,'Criteria and weights'!$C2),"")</f>
        <v/>
      </c>
      <c r="H5" s="5"/>
      <c r="I5" s="10" t="str">
        <f>IF(H5="","",$C5*H5/5)</f>
        <v/>
      </c>
      <c r="J5" s="10" t="str">
        <f>IFERROR(AVERAGEIFS('RFP questions'!$M$3:$M$38,'RFP questions'!$B$3:$B$38,'Criteria and weights'!$C2),"")</f>
        <v/>
      </c>
      <c r="K5" s="5"/>
      <c r="L5" s="10" t="str">
        <f>IF(K5="","",$C5*K5/5)</f>
        <v/>
      </c>
      <c r="M5" s="10" t="str">
        <f>IFERROR(AVERAGEIFS('RFP questions'!$P$3:$P$38,'RFP questions'!$B$3:$B$38,'Criteria and weights'!$C2),"")</f>
        <v/>
      </c>
      <c r="N5" s="5"/>
      <c r="O5" s="10" t="str">
        <f>IF(N5="","",$C5*N5/5)</f>
        <v/>
      </c>
    </row>
    <row r="6" spans="1:15" x14ac:dyDescent="0.25">
      <c r="A6" s="5">
        <f>'Criteria and weights'!A3</f>
        <v>2</v>
      </c>
      <c r="B6" s="5" t="str">
        <f>'Criteria and weights'!B3</f>
        <v>Applicability with cited reasoning</v>
      </c>
      <c r="C6" s="5">
        <f>'Criteria and weights'!E3</f>
        <v>20</v>
      </c>
      <c r="D6" s="10" t="str">
        <f>IFERROR(AVERAGEIFS('RFP questions'!$G$3:$G$38,'RFP questions'!$B$3:$B$38,'Criteria and weights'!$C3),"")</f>
        <v/>
      </c>
      <c r="E6" s="5"/>
      <c r="F6" s="10" t="str">
        <f>IF(E6="","",$C6*E6/5)</f>
        <v/>
      </c>
      <c r="G6" s="10" t="str">
        <f>IFERROR(AVERAGEIFS('RFP questions'!$J$3:$J$38,'RFP questions'!$B$3:$B$38,'Criteria and weights'!$C3),"")</f>
        <v/>
      </c>
      <c r="H6" s="5"/>
      <c r="I6" s="10" t="str">
        <f>IF(H6="","",$C6*H6/5)</f>
        <v/>
      </c>
      <c r="J6" s="10" t="str">
        <f>IFERROR(AVERAGEIFS('RFP questions'!$M$3:$M$38,'RFP questions'!$B$3:$B$38,'Criteria and weights'!$C3),"")</f>
        <v/>
      </c>
      <c r="K6" s="5"/>
      <c r="L6" s="10" t="str">
        <f>IF(K6="","",$C6*K6/5)</f>
        <v/>
      </c>
      <c r="M6" s="10" t="str">
        <f>IFERROR(AVERAGEIFS('RFP questions'!$P$3:$P$38,'RFP questions'!$B$3:$B$38,'Criteria and weights'!$C3),"")</f>
        <v/>
      </c>
      <c r="N6" s="5"/>
      <c r="O6" s="10" t="str">
        <f>IF(N6="","",$C6*N6/5)</f>
        <v/>
      </c>
    </row>
    <row r="7" spans="1:15" x14ac:dyDescent="0.25">
      <c r="A7" s="5">
        <f>'Criteria and weights'!A4</f>
        <v>3</v>
      </c>
      <c r="B7" s="5" t="str">
        <f>'Criteria and weights'!B4</f>
        <v>From update to owned obligation</v>
      </c>
      <c r="C7" s="5">
        <f>'Criteria and weights'!E4</f>
        <v>15</v>
      </c>
      <c r="D7" s="10" t="str">
        <f>IFERROR(AVERAGEIFS('RFP questions'!$G$3:$G$38,'RFP questions'!$B$3:$B$38,'Criteria and weights'!$C4),"")</f>
        <v/>
      </c>
      <c r="E7" s="5"/>
      <c r="F7" s="10" t="str">
        <f>IF(E7="","",$C7*E7/5)</f>
        <v/>
      </c>
      <c r="G7" s="10" t="str">
        <f>IFERROR(AVERAGEIFS('RFP questions'!$J$3:$J$38,'RFP questions'!$B$3:$B$38,'Criteria and weights'!$C4),"")</f>
        <v/>
      </c>
      <c r="H7" s="5"/>
      <c r="I7" s="10" t="str">
        <f>IF(H7="","",$C7*H7/5)</f>
        <v/>
      </c>
      <c r="J7" s="10" t="str">
        <f>IFERROR(AVERAGEIFS('RFP questions'!$M$3:$M$38,'RFP questions'!$B$3:$B$38,'Criteria and weights'!$C4),"")</f>
        <v/>
      </c>
      <c r="K7" s="5"/>
      <c r="L7" s="10" t="str">
        <f>IF(K7="","",$C7*K7/5)</f>
        <v/>
      </c>
      <c r="M7" s="10" t="str">
        <f>IFERROR(AVERAGEIFS('RFP questions'!$P$3:$P$38,'RFP questions'!$B$3:$B$38,'Criteria and weights'!$C4),"")</f>
        <v/>
      </c>
      <c r="N7" s="5"/>
      <c r="O7" s="10" t="str">
        <f>IF(N7="","",$C7*N7/5)</f>
        <v/>
      </c>
    </row>
    <row r="8" spans="1:15" x14ac:dyDescent="0.25">
      <c r="A8" s="5">
        <f>'Criteria and weights'!A5</f>
        <v>4</v>
      </c>
      <c r="B8" s="5" t="str">
        <f>'Criteria and weights'!B5</f>
        <v>Decision record and audit trail</v>
      </c>
      <c r="C8" s="5">
        <f>'Criteria and weights'!E5</f>
        <v>15</v>
      </c>
      <c r="D8" s="10" t="str">
        <f>IFERROR(AVERAGEIFS('RFP questions'!$G$3:$G$38,'RFP questions'!$B$3:$B$38,'Criteria and weights'!$C5),"")</f>
        <v/>
      </c>
      <c r="E8" s="5"/>
      <c r="F8" s="10" t="str">
        <f>IF(E8="","",$C8*E8/5)</f>
        <v/>
      </c>
      <c r="G8" s="10" t="str">
        <f>IFERROR(AVERAGEIFS('RFP questions'!$J$3:$J$38,'RFP questions'!$B$3:$B$38,'Criteria and weights'!$C5),"")</f>
        <v/>
      </c>
      <c r="H8" s="5"/>
      <c r="I8" s="10" t="str">
        <f>IF(H8="","",$C8*H8/5)</f>
        <v/>
      </c>
      <c r="J8" s="10" t="str">
        <f>IFERROR(AVERAGEIFS('RFP questions'!$M$3:$M$38,'RFP questions'!$B$3:$B$38,'Criteria and weights'!$C5),"")</f>
        <v/>
      </c>
      <c r="K8" s="5"/>
      <c r="L8" s="10" t="str">
        <f>IF(K8="","",$C8*K8/5)</f>
        <v/>
      </c>
      <c r="M8" s="10" t="str">
        <f>IFERROR(AVERAGEIFS('RFP questions'!$P$3:$P$38,'RFP questions'!$B$3:$B$38,'Criteria and weights'!$C5),"")</f>
        <v/>
      </c>
      <c r="N8" s="5"/>
      <c r="O8" s="10" t="str">
        <f>IF(N8="","",$C8*N8/5)</f>
        <v/>
      </c>
    </row>
    <row r="9" spans="1:15" x14ac:dyDescent="0.25">
      <c r="A9" s="5">
        <f>'Criteria and weights'!A6</f>
        <v>5</v>
      </c>
      <c r="B9" s="5" t="str">
        <f>'Criteria and weights'!B6</f>
        <v>AI transparency and human review</v>
      </c>
      <c r="C9" s="5">
        <f>'Criteria and weights'!E6</f>
        <v>10</v>
      </c>
      <c r="D9" s="10" t="str">
        <f>IFERROR(AVERAGEIFS('RFP questions'!$G$3:$G$38,'RFP questions'!$B$3:$B$38,'Criteria and weights'!$C6),"")</f>
        <v/>
      </c>
      <c r="E9" s="5"/>
      <c r="F9" s="10" t="str">
        <f>IF(E9="","",$C9*E9/5)</f>
        <v/>
      </c>
      <c r="G9" s="10" t="str">
        <f>IFERROR(AVERAGEIFS('RFP questions'!$J$3:$J$38,'RFP questions'!$B$3:$B$38,'Criteria and weights'!$C6),"")</f>
        <v/>
      </c>
      <c r="H9" s="5"/>
      <c r="I9" s="10" t="str">
        <f>IF(H9="","",$C9*H9/5)</f>
        <v/>
      </c>
      <c r="J9" s="10" t="str">
        <f>IFERROR(AVERAGEIFS('RFP questions'!$M$3:$M$38,'RFP questions'!$B$3:$B$38,'Criteria and weights'!$C6),"")</f>
        <v/>
      </c>
      <c r="K9" s="5"/>
      <c r="L9" s="10" t="str">
        <f>IF(K9="","",$C9*K9/5)</f>
        <v/>
      </c>
      <c r="M9" s="10" t="str">
        <f>IFERROR(AVERAGEIFS('RFP questions'!$P$3:$P$38,'RFP questions'!$B$3:$B$38,'Criteria and weights'!$C6),"")</f>
        <v/>
      </c>
      <c r="N9" s="5"/>
      <c r="O9" s="10" t="str">
        <f>IF(N9="","",$C9*N9/5)</f>
        <v/>
      </c>
    </row>
    <row r="10" spans="1:15" x14ac:dyDescent="0.25">
      <c r="A10" s="5">
        <f>'Criteria and weights'!A7</f>
        <v>6</v>
      </c>
      <c r="B10" s="5" t="str">
        <f>'Criteria and weights'!B7</f>
        <v>Board and regulator outputs</v>
      </c>
      <c r="C10" s="5">
        <f>'Criteria and weights'!E7</f>
        <v>5</v>
      </c>
      <c r="D10" s="10" t="str">
        <f>IFERROR(AVERAGEIFS('RFP questions'!$G$3:$G$38,'RFP questions'!$B$3:$B$38,'Criteria and weights'!$C7),"")</f>
        <v/>
      </c>
      <c r="E10" s="5"/>
      <c r="F10" s="10" t="str">
        <f>IF(E10="","",$C10*E10/5)</f>
        <v/>
      </c>
      <c r="G10" s="10" t="str">
        <f>IFERROR(AVERAGEIFS('RFP questions'!$J$3:$J$38,'RFP questions'!$B$3:$B$38,'Criteria and weights'!$C7),"")</f>
        <v/>
      </c>
      <c r="H10" s="5"/>
      <c r="I10" s="10" t="str">
        <f>IF(H10="","",$C10*H10/5)</f>
        <v/>
      </c>
      <c r="J10" s="10" t="str">
        <f>IFERROR(AVERAGEIFS('RFP questions'!$M$3:$M$38,'RFP questions'!$B$3:$B$38,'Criteria and weights'!$C7),"")</f>
        <v/>
      </c>
      <c r="K10" s="5"/>
      <c r="L10" s="10" t="str">
        <f>IF(K10="","",$C10*K10/5)</f>
        <v/>
      </c>
      <c r="M10" s="10" t="str">
        <f>IFERROR(AVERAGEIFS('RFP questions'!$P$3:$P$38,'RFP questions'!$B$3:$B$38,'Criteria and weights'!$C7),"")</f>
        <v/>
      </c>
      <c r="N10" s="5"/>
      <c r="O10" s="10" t="str">
        <f>IF(N10="","",$C10*N10/5)</f>
        <v/>
      </c>
    </row>
    <row r="11" spans="1:15" x14ac:dyDescent="0.25">
      <c r="A11" s="5">
        <f>'Criteria and weights'!A8</f>
        <v>7</v>
      </c>
      <c r="B11" s="5" t="str">
        <f>'Criteria and weights'!B8</f>
        <v>Deployment, security and data use</v>
      </c>
      <c r="C11" s="5">
        <f>'Criteria and weights'!E8</f>
        <v>10</v>
      </c>
      <c r="D11" s="10" t="str">
        <f>IFERROR(AVERAGEIFS('RFP questions'!$G$3:$G$38,'RFP questions'!$B$3:$B$38,'Criteria and weights'!$C8),"")</f>
        <v/>
      </c>
      <c r="E11" s="5"/>
      <c r="F11" s="10" t="str">
        <f>IF(E11="","",$C11*E11/5)</f>
        <v/>
      </c>
      <c r="G11" s="10" t="str">
        <f>IFERROR(AVERAGEIFS('RFP questions'!$J$3:$J$38,'RFP questions'!$B$3:$B$38,'Criteria and weights'!$C8),"")</f>
        <v/>
      </c>
      <c r="H11" s="5"/>
      <c r="I11" s="10" t="str">
        <f>IF(H11="","",$C11*H11/5)</f>
        <v/>
      </c>
      <c r="J11" s="10" t="str">
        <f>IFERROR(AVERAGEIFS('RFP questions'!$M$3:$M$38,'RFP questions'!$B$3:$B$38,'Criteria and weights'!$C8),"")</f>
        <v/>
      </c>
      <c r="K11" s="5"/>
      <c r="L11" s="10" t="str">
        <f>IF(K11="","",$C11*K11/5)</f>
        <v/>
      </c>
      <c r="M11" s="10" t="str">
        <f>IFERROR(AVERAGEIFS('RFP questions'!$P$3:$P$38,'RFP questions'!$B$3:$B$38,'Criteria and weights'!$C8),"")</f>
        <v/>
      </c>
      <c r="N11" s="5"/>
      <c r="O11" s="10" t="str">
        <f>IF(N11="","",$C11*N11/5)</f>
        <v/>
      </c>
    </row>
    <row r="12" spans="1:15" x14ac:dyDescent="0.25">
      <c r="A12" s="5">
        <f>'Criteria and weights'!A9</f>
        <v>8</v>
      </c>
      <c r="B12" s="5" t="str">
        <f>'Criteria and weights'!B9</f>
        <v>Price, total cost and contract protections</v>
      </c>
      <c r="C12" s="5">
        <f>'Criteria and weights'!E9</f>
        <v>10</v>
      </c>
      <c r="D12" s="10" t="str">
        <f>IFERROR(AVERAGEIFS('RFP questions'!$G$3:$G$38,'RFP questions'!$B$3:$B$38,'Criteria and weights'!$C9),"")</f>
        <v/>
      </c>
      <c r="E12" s="5"/>
      <c r="F12" s="10" t="str">
        <f>IF(E12="","",$C12*E12/5)</f>
        <v/>
      </c>
      <c r="G12" s="10" t="str">
        <f>IFERROR(AVERAGEIFS('RFP questions'!$J$3:$J$38,'RFP questions'!$B$3:$B$38,'Criteria and weights'!$C9),"")</f>
        <v/>
      </c>
      <c r="H12" s="5"/>
      <c r="I12" s="10" t="str">
        <f>IF(H12="","",$C12*H12/5)</f>
        <v/>
      </c>
      <c r="J12" s="10" t="str">
        <f>IFERROR(AVERAGEIFS('RFP questions'!$M$3:$M$38,'RFP questions'!$B$3:$B$38,'Criteria and weights'!$C9),"")</f>
        <v/>
      </c>
      <c r="K12" s="5"/>
      <c r="L12" s="10" t="str">
        <f>IF(K12="","",$C12*K12/5)</f>
        <v/>
      </c>
      <c r="M12" s="10" t="str">
        <f>IFERROR(AVERAGEIFS('RFP questions'!$P$3:$P$38,'RFP questions'!$B$3:$B$38,'Criteria and weights'!$C9),"")</f>
        <v/>
      </c>
      <c r="N12" s="5"/>
      <c r="O12" s="10" t="str">
        <f>IF(N12="","",$C12*N12/5)</f>
        <v/>
      </c>
    </row>
    <row r="13" spans="2:3" x14ac:dyDescent="0.25">
      <c r="B13" s="4" t="s">
        <v>255</v>
      </c>
      <c r="C13" s="4">
        <f>SUM(C5:C12)</f>
        <v>100</v>
      </c>
    </row>
    <row r="14" spans="1:15" x14ac:dyDescent="0.25">
      <c r="A14" s="2" t="s">
        <v>2</v>
      </c>
      <c r="B14" s="2" t="s">
        <v>256</v>
      </c>
      <c r="C14" s="2" t="s">
        <v>2</v>
      </c>
      <c r="D14" s="2" t="s">
        <v>2</v>
      </c>
      <c r="E14" s="2" t="s">
        <v>2</v>
      </c>
      <c r="F14" s="2" t="s">
        <v>2</v>
      </c>
      <c r="G14" s="2" t="s">
        <v>2</v>
      </c>
      <c r="H14" s="2" t="s">
        <v>2</v>
      </c>
      <c r="I14" s="2" t="s">
        <v>2</v>
      </c>
      <c r="J14" s="2" t="s">
        <v>2</v>
      </c>
      <c r="K14" s="2" t="s">
        <v>2</v>
      </c>
      <c r="L14" s="2" t="s">
        <v>2</v>
      </c>
      <c r="M14" s="2" t="s">
        <v>2</v>
      </c>
      <c r="N14" s="2" t="s">
        <v>2</v>
      </c>
      <c r="O14" s="2" t="s">
        <v>2</v>
      </c>
    </row>
    <row r="15" spans="1:14" x14ac:dyDescent="0.25">
      <c r="A15" s="4" t="s">
        <v>257</v>
      </c>
      <c r="B15" s="5" t="s">
        <v>84</v>
      </c>
      <c r="E15" s="5" t="s">
        <v>36</v>
      </c>
      <c r="H15" s="5" t="s">
        <v>36</v>
      </c>
      <c r="K15" s="5" t="s">
        <v>36</v>
      </c>
      <c r="N15" s="5" t="s">
        <v>36</v>
      </c>
    </row>
    <row r="16" spans="1:14" x14ac:dyDescent="0.25">
      <c r="A16" s="4" t="s">
        <v>258</v>
      </c>
      <c r="B16" s="5" t="s">
        <v>86</v>
      </c>
      <c r="E16" s="5" t="s">
        <v>36</v>
      </c>
      <c r="H16" s="5" t="s">
        <v>36</v>
      </c>
      <c r="K16" s="5" t="s">
        <v>36</v>
      </c>
      <c r="N16" s="5" t="s">
        <v>36</v>
      </c>
    </row>
    <row r="17" spans="1:14" x14ac:dyDescent="0.25">
      <c r="A17" s="4" t="s">
        <v>259</v>
      </c>
      <c r="B17" s="5" t="s">
        <v>88</v>
      </c>
      <c r="E17" s="5" t="s">
        <v>36</v>
      </c>
      <c r="H17" s="5" t="s">
        <v>36</v>
      </c>
      <c r="K17" s="5" t="s">
        <v>36</v>
      </c>
      <c r="N17" s="5" t="s">
        <v>36</v>
      </c>
    </row>
    <row r="19" spans="2:15" x14ac:dyDescent="0.25">
      <c r="B19" s="4" t="s">
        <v>260</v>
      </c>
      <c r="F19" s="9" t="str">
        <f>IF('Criteria and weights'!$E$10&lt;&gt;100,"Fix the weights: they must total 100",IF(COUNTIF(E15:E17,"Fail")&gt;0,"Fails a gate",IF(COUNT(E5:E12)&lt;8,"Score all 8 criteria",ROUND(SUM(F5:F12),1))))</f>
        <v>Score all 8 criteria</v>
      </c>
      <c r="I19" s="9" t="str">
        <f>IF('Criteria and weights'!$E$10&lt;&gt;100,"Fix the weights: they must total 100",IF(COUNTIF(H15:H17,"Fail")&gt;0,"Fails a gate",IF(COUNT(H5:H12)&lt;8,"Score all 8 criteria",ROUND(SUM(I5:I12),1))))</f>
        <v>Score all 8 criteria</v>
      </c>
      <c r="L19" s="9" t="str">
        <f>IF('Criteria and weights'!$E$10&lt;&gt;100,"Fix the weights: they must total 100",IF(COUNTIF(K15:K17,"Fail")&gt;0,"Fails a gate",IF(COUNT(K5:K12)&lt;8,"Score all 8 criteria",ROUND(SUM(L5:L12),1))))</f>
        <v>Score all 8 criteria</v>
      </c>
      <c r="O19" s="9" t="str">
        <f>IF('Criteria and weights'!$E$10&lt;&gt;100,"Fix the weights: they must total 100",IF(COUNTIF(N15:N17,"Fail")&gt;0,"Fails a gate",IF(COUNT(N5:N12)&lt;8,"Score all 8 criteria",ROUND(SUM(O5:O12),1))))</f>
        <v>Score all 8 criteria</v>
      </c>
    </row>
    <row r="20" spans="2:15" x14ac:dyDescent="0.25">
      <c r="B20" s="4" t="s">
        <v>261</v>
      </c>
      <c r="F20" s="5" t="str">
        <f>IF(ISNUMBER(F19),IF(COUNTIF(E15:E17,"Pass")=3,"All gates passed","Confirm all three gates"),"")</f>
        <v/>
      </c>
      <c r="I20" s="5" t="str">
        <f>IF(ISNUMBER(I19),IF(COUNTIF(H15:H17,"Pass")=3,"All gates passed","Confirm all three gates"),"")</f>
        <v/>
      </c>
      <c r="L20" s="5" t="str">
        <f>IF(ISNUMBER(L19),IF(COUNTIF(K15:K17,"Pass")=3,"All gates passed","Confirm all three gates"),"")</f>
        <v/>
      </c>
      <c r="O20" s="5" t="str">
        <f>IF(ISNUMBER(O19),IF(COUNTIF(N15:N17,"Pass")=3,"All gates passed","Confirm all three gates"),"")</f>
        <v/>
      </c>
    </row>
    <row r="21" spans="2:15" x14ac:dyDescent="0.25">
      <c r="B21" s="4" t="s">
        <v>262</v>
      </c>
      <c r="F21" s="5" t="str">
        <f>IF(ISNUMBER(F19),1+COUNTIF($F$19:$O$19,"&gt;"&amp;F19),"")</f>
        <v/>
      </c>
      <c r="I21" s="5" t="str">
        <f>IF(ISNUMBER(I19),1+COUNTIF($F$19:$O$19,"&gt;"&amp;I19),"")</f>
        <v/>
      </c>
      <c r="L21" s="5" t="str">
        <f>IF(ISNUMBER(L19),1+COUNTIF($F$19:$O$19,"&gt;"&amp;L19),"")</f>
        <v/>
      </c>
      <c r="O21" s="5" t="str">
        <f>IF(ISNUMBER(O19),1+COUNTIF($F$19:$O$19,"&gt;"&amp;O19),"")</f>
        <v/>
      </c>
    </row>
    <row r="23" spans="1:1" x14ac:dyDescent="0.25">
      <c r="A23" s="8" t="s">
        <v>69</v>
      </c>
    </row>
    <row r="24" spans="1:2" x14ac:dyDescent="0.25">
      <c r="A24" s="4">
        <v>0</v>
      </c>
      <c r="B24" s="5" t="s">
        <v>71</v>
      </c>
    </row>
    <row r="25" spans="1:2" x14ac:dyDescent="0.25">
      <c r="A25" s="4">
        <v>1</v>
      </c>
      <c r="B25" s="5" t="s">
        <v>73</v>
      </c>
    </row>
    <row r="26" spans="1:2" x14ac:dyDescent="0.25">
      <c r="A26" s="4">
        <v>2</v>
      </c>
      <c r="B26" s="5" t="s">
        <v>75</v>
      </c>
    </row>
    <row r="27" spans="1:2" x14ac:dyDescent="0.25">
      <c r="A27" s="4">
        <v>3</v>
      </c>
      <c r="B27" s="5" t="s">
        <v>77</v>
      </c>
    </row>
    <row r="28" spans="1:2" x14ac:dyDescent="0.25">
      <c r="A28" s="4">
        <v>4</v>
      </c>
      <c r="B28" s="5" t="s">
        <v>79</v>
      </c>
    </row>
    <row r="29" spans="1:2" x14ac:dyDescent="0.25">
      <c r="A29" s="4">
        <v>5</v>
      </c>
      <c r="B29" s="5" t="s">
        <v>81</v>
      </c>
    </row>
    <row r="31" spans="1:2" x14ac:dyDescent="0.25">
      <c r="A31" s="4" t="s">
        <v>107</v>
      </c>
      <c r="B31" s="5" t="s">
        <v>108</v>
      </c>
    </row>
  </sheetData>
  <mergeCells count="8">
    <mergeCell ref="A2:O2"/>
    <mergeCell ref="D3:F3"/>
    <mergeCell ref="G3:I3"/>
    <mergeCell ref="J3:L3"/>
    <mergeCell ref="M3:O3"/>
    <mergeCell ref="A3:A4"/>
    <mergeCell ref="B3:B4"/>
    <mergeCell ref="C3:C4"/>
  </mergeCells>
  <conditionalFormatting sqref="E5:E12">
    <cfRule type="expression" dxfId="18" priority="1">
      <formula>AND(ISNUMBER(E5),E5&lt;=1)</formula>
    </cfRule>
  </conditionalFormatting>
  <conditionalFormatting sqref="E15:E17">
    <cfRule type="expression" dxfId="19" priority="2">
      <formula>E15="Fail"</formula>
    </cfRule>
  </conditionalFormatting>
  <conditionalFormatting sqref="E15:E17">
    <cfRule type="expression" dxfId="20" priority="3">
      <formula>E15="Not yet tested"</formula>
    </cfRule>
  </conditionalFormatting>
  <conditionalFormatting sqref="F19">
    <cfRule type="expression" dxfId="21" priority="4">
      <formula>F19="Fails a gate"</formula>
    </cfRule>
  </conditionalFormatting>
  <conditionalFormatting sqref="F19">
    <cfRule type="expression" dxfId="22" priority="5">
      <formula>AND(ISTEXT(F19),F19&lt;&gt;"Fails a gate")</formula>
    </cfRule>
  </conditionalFormatting>
  <conditionalFormatting sqref="H5:H12">
    <cfRule type="expression" dxfId="23" priority="6">
      <formula>AND(ISNUMBER(H5),H5&lt;=1)</formula>
    </cfRule>
  </conditionalFormatting>
  <conditionalFormatting sqref="H15:H17">
    <cfRule type="expression" dxfId="24" priority="7">
      <formula>H15="Fail"</formula>
    </cfRule>
  </conditionalFormatting>
  <conditionalFormatting sqref="H15:H17">
    <cfRule type="expression" dxfId="25" priority="8">
      <formula>H15="Not yet tested"</formula>
    </cfRule>
  </conditionalFormatting>
  <conditionalFormatting sqref="I19">
    <cfRule type="expression" dxfId="26" priority="9">
      <formula>I19="Fails a gate"</formula>
    </cfRule>
  </conditionalFormatting>
  <conditionalFormatting sqref="I19">
    <cfRule type="expression" dxfId="27" priority="10">
      <formula>AND(ISTEXT(I19),I19&lt;&gt;"Fails a gate")</formula>
    </cfRule>
  </conditionalFormatting>
  <conditionalFormatting sqref="K5:K12">
    <cfRule type="expression" dxfId="28" priority="11">
      <formula>AND(ISNUMBER(K5),K5&lt;=1)</formula>
    </cfRule>
  </conditionalFormatting>
  <conditionalFormatting sqref="K15:K17">
    <cfRule type="expression" dxfId="29" priority="12">
      <formula>K15="Fail"</formula>
    </cfRule>
  </conditionalFormatting>
  <conditionalFormatting sqref="K15:K17">
    <cfRule type="expression" dxfId="30" priority="13">
      <formula>K15="Not yet tested"</formula>
    </cfRule>
  </conditionalFormatting>
  <conditionalFormatting sqref="L19">
    <cfRule type="expression" dxfId="31" priority="14">
      <formula>L19="Fails a gate"</formula>
    </cfRule>
  </conditionalFormatting>
  <conditionalFormatting sqref="L19">
    <cfRule type="expression" dxfId="32" priority="15">
      <formula>AND(ISTEXT(L19),L19&lt;&gt;"Fails a gate")</formula>
    </cfRule>
  </conditionalFormatting>
  <conditionalFormatting sqref="N5:N12">
    <cfRule type="expression" dxfId="33" priority="16">
      <formula>AND(ISNUMBER(N5),N5&lt;=1)</formula>
    </cfRule>
  </conditionalFormatting>
  <conditionalFormatting sqref="N15:N17">
    <cfRule type="expression" dxfId="34" priority="17">
      <formula>N15="Fail"</formula>
    </cfRule>
  </conditionalFormatting>
  <conditionalFormatting sqref="N15:N17">
    <cfRule type="expression" dxfId="35" priority="18">
      <formula>N15="Not yet tested"</formula>
    </cfRule>
  </conditionalFormatting>
  <conditionalFormatting sqref="O19">
    <cfRule type="expression" dxfId="36" priority="19">
      <formula>O19="Fails a gate"</formula>
    </cfRule>
  </conditionalFormatting>
  <conditionalFormatting sqref="O19">
    <cfRule type="expression" dxfId="37" priority="20">
      <formula>AND(ISTEXT(O19),O19&lt;&gt;"Fails a gate")</formula>
    </cfRule>
  </conditionalFormatting>
  <dataValidations count="8">
    <dataValidation type="list" allowBlank="1" showErrorMessage="1" errorStyle="stop" errorTitle="Pick from the list" error="Choose one of the options in the Gate list on the READ ME sheet." sqref="E15:E17">
      <formula1>'READ ME'!$E$4:$E$6</formula1>
    </dataValidation>
    <dataValidation type="whole" allowBlank="1" showErrorMessage="1" errorStyle="stop" errorTitle="Score" error="Score 0 to 5: 0 not offered or declined, 1 claimed only, 2 shown on demo data, 3 shown on your data with gaps, 4 meets the requirement on your data, 5 meets it with evidence you can keep." sqref="E5:E12">
      <formula1>0</formula1>
      <formula2>5</formula2>
    </dataValidation>
    <dataValidation type="list" allowBlank="1" showErrorMessage="1" errorStyle="stop" errorTitle="Pick from the list" error="Choose one of the options in the Gate list on the READ ME sheet." sqref="H15:H17">
      <formula1>'READ ME'!$E$4:$E$6</formula1>
    </dataValidation>
    <dataValidation type="whole" allowBlank="1" showErrorMessage="1" errorStyle="stop" errorTitle="Score" error="Score 0 to 5: 0 not offered or declined, 1 claimed only, 2 shown on demo data, 3 shown on your data with gaps, 4 meets the requirement on your data, 5 meets it with evidence you can keep." sqref="H5:H12">
      <formula1>0</formula1>
      <formula2>5</formula2>
    </dataValidation>
    <dataValidation type="list" allowBlank="1" showErrorMessage="1" errorStyle="stop" errorTitle="Pick from the list" error="Choose one of the options in the Gate list on the READ ME sheet." sqref="K15:K17">
      <formula1>'READ ME'!$E$4:$E$6</formula1>
    </dataValidation>
    <dataValidation type="whole" allowBlank="1" showErrorMessage="1" errorStyle="stop" errorTitle="Score" error="Score 0 to 5: 0 not offered or declined, 1 claimed only, 2 shown on demo data, 3 shown on your data with gaps, 4 meets the requirement on your data, 5 meets it with evidence you can keep." sqref="K5:K12">
      <formula1>0</formula1>
      <formula2>5</formula2>
    </dataValidation>
    <dataValidation type="list" allowBlank="1" showErrorMessage="1" errorStyle="stop" errorTitle="Pick from the list" error="Choose one of the options in the Gate list on the READ ME sheet." sqref="N15:N17">
      <formula1>'READ ME'!$E$4:$E$6</formula1>
    </dataValidation>
    <dataValidation type="whole" allowBlank="1" showErrorMessage="1" errorStyle="stop" errorTitle="Score" error="Score 0 to 5: 0 not offered or declined, 1 claimed only, 2 shown on demo data, 3 shown on your data with gaps, 4 meets the requirement on your data, 5 meets it with evidence you can keep." sqref="N5:N12">
      <formula1>0</formula1>
      <formula2>5</formula2>
    </dataValidation>
  </dataValidation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7"/>
  <sheetFormatPr defaultRowHeight="15" outlineLevelRow="0" outlineLevelCol="0" x14ac:dyDescent="55"/>
  <cols>
    <col min="1" max="1" width="5" customWidth="1"/>
    <col min="2" max="2" width="44" customWidth="1"/>
    <col min="3" max="3" width="22" customWidth="1"/>
    <col min="4" max="4" width="14" customWidth="1"/>
    <col min="5" max="5" width="22" customWidth="1"/>
    <col min="6" max="7" width="13" customWidth="1"/>
    <col min="8" max="8" width="28" customWidth="1"/>
    <col min="9" max="9" width="15" customWidth="1"/>
    <col min="10" max="10" width="48" customWidth="1"/>
    <col min="11" max="11" width="22" customWidth="1"/>
    <col min="12" max="12" width="13" customWidth="1"/>
    <col min="13" max="13" width="28" customWidth="1"/>
    <col min="14" max="17" width="12" customWidth="1"/>
    <col min="18" max="18" width="28" customWidth="1"/>
    <col min="19" max="22" width="12" customWidth="1"/>
    <col min="23" max="23" width="28" customWidth="1"/>
  </cols>
  <sheetData>
    <row r="1" spans="1:1" x14ac:dyDescent="0.25">
      <c r="A1" s="1" t="s">
        <v>263</v>
      </c>
    </row>
    <row r="2" ht="32" customHeight="1" spans="1:14" x14ac:dyDescent="0.25">
      <c r="A2" s="5" t="s">
        <v>264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4" spans="1:1" x14ac:dyDescent="0.25">
      <c r="A4" s="8" t="s">
        <v>265</v>
      </c>
    </row>
    <row r="5" spans="1:14" x14ac:dyDescent="0.25">
      <c r="A5" s="11" t="s">
        <v>266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1:14" x14ac:dyDescent="0.25">
      <c r="A6" s="3" t="s">
        <v>113</v>
      </c>
      <c r="B6" s="3" t="s">
        <v>267</v>
      </c>
      <c r="C6" s="3" t="s">
        <v>268</v>
      </c>
      <c r="D6" s="3" t="s">
        <v>269</v>
      </c>
      <c r="E6" s="3" t="s">
        <v>9</v>
      </c>
      <c r="F6" s="3" t="s">
        <v>270</v>
      </c>
      <c r="G6" s="3" t="s">
        <v>271</v>
      </c>
      <c r="H6" s="3" t="s">
        <v>272</v>
      </c>
      <c r="I6" s="3" t="s">
        <v>8</v>
      </c>
      <c r="J6" s="3" t="s">
        <v>273</v>
      </c>
      <c r="K6" s="3" t="s">
        <v>274</v>
      </c>
      <c r="L6" s="3" t="s">
        <v>275</v>
      </c>
      <c r="M6" s="3" t="s">
        <v>276</v>
      </c>
      <c r="N6" s="3" t="s">
        <v>277</v>
      </c>
    </row>
    <row r="7" spans="1:14" x14ac:dyDescent="0.25">
      <c r="A7" s="5">
        <v>1</v>
      </c>
      <c r="B7" s="5"/>
      <c r="C7" s="5"/>
      <c r="D7" s="5"/>
      <c r="E7" s="5"/>
      <c r="F7" s="12"/>
      <c r="G7" s="12"/>
      <c r="H7" s="13" t="str">
        <f>IF(AND(ISNUMBER(F7),ISNUMBER(G7)),G7-F7,"")</f>
        <v/>
      </c>
      <c r="I7" s="5"/>
      <c r="J7" s="5"/>
      <c r="K7" s="5"/>
      <c r="L7" s="12"/>
      <c r="M7" s="13" t="str">
        <f>IF(AND(ISNUMBER(F7),ISNUMBER(L7)),L7-F7,"")</f>
        <v/>
      </c>
      <c r="N7" s="5"/>
    </row>
    <row r="8" spans="1:14" x14ac:dyDescent="0.25">
      <c r="A8" s="5">
        <v>2</v>
      </c>
      <c r="B8" s="5"/>
      <c r="C8" s="5"/>
      <c r="D8" s="5"/>
      <c r="E8" s="5"/>
      <c r="F8" s="12"/>
      <c r="G8" s="12"/>
      <c r="H8" s="13" t="str">
        <f>IF(AND(ISNUMBER(F8),ISNUMBER(G8)),G8-F8,"")</f>
        <v/>
      </c>
      <c r="I8" s="5"/>
      <c r="J8" s="5"/>
      <c r="K8" s="5"/>
      <c r="L8" s="12"/>
      <c r="M8" s="13" t="str">
        <f>IF(AND(ISNUMBER(F8),ISNUMBER(L8)),L8-F8,"")</f>
        <v/>
      </c>
      <c r="N8" s="5"/>
    </row>
    <row r="9" spans="1:14" x14ac:dyDescent="0.25">
      <c r="A9" s="5">
        <v>3</v>
      </c>
      <c r="B9" s="5"/>
      <c r="C9" s="5"/>
      <c r="D9" s="5"/>
      <c r="E9" s="5"/>
      <c r="F9" s="12"/>
      <c r="G9" s="12"/>
      <c r="H9" s="13" t="str">
        <f>IF(AND(ISNUMBER(F9),ISNUMBER(G9)),G9-F9,"")</f>
        <v/>
      </c>
      <c r="I9" s="5"/>
      <c r="J9" s="5"/>
      <c r="K9" s="5"/>
      <c r="L9" s="12"/>
      <c r="M9" s="13" t="str">
        <f>IF(AND(ISNUMBER(F9),ISNUMBER(L9)),L9-F9,"")</f>
        <v/>
      </c>
      <c r="N9" s="5"/>
    </row>
    <row r="10" spans="1:14" x14ac:dyDescent="0.25">
      <c r="A10" s="5">
        <v>4</v>
      </c>
      <c r="B10" s="5"/>
      <c r="C10" s="5"/>
      <c r="D10" s="5"/>
      <c r="E10" s="5"/>
      <c r="F10" s="12"/>
      <c r="G10" s="12"/>
      <c r="H10" s="13" t="str">
        <f>IF(AND(ISNUMBER(F10),ISNUMBER(G10)),G10-F10,"")</f>
        <v/>
      </c>
      <c r="I10" s="5"/>
      <c r="J10" s="5"/>
      <c r="K10" s="5"/>
      <c r="L10" s="12"/>
      <c r="M10" s="13" t="str">
        <f>IF(AND(ISNUMBER(F10),ISNUMBER(L10)),L10-F10,"")</f>
        <v/>
      </c>
      <c r="N10" s="5"/>
    </row>
    <row r="11" spans="1:14" x14ac:dyDescent="0.25">
      <c r="A11" s="5">
        <v>5</v>
      </c>
      <c r="B11" s="5"/>
      <c r="C11" s="5"/>
      <c r="D11" s="5"/>
      <c r="E11" s="5"/>
      <c r="F11" s="12"/>
      <c r="G11" s="12"/>
      <c r="H11" s="13" t="str">
        <f>IF(AND(ISNUMBER(F11),ISNUMBER(G11)),G11-F11,"")</f>
        <v/>
      </c>
      <c r="I11" s="5"/>
      <c r="J11" s="5"/>
      <c r="K11" s="5"/>
      <c r="L11" s="12"/>
      <c r="M11" s="13" t="str">
        <f>IF(AND(ISNUMBER(F11),ISNUMBER(L11)),L11-F11,"")</f>
        <v/>
      </c>
      <c r="N11" s="5"/>
    </row>
    <row r="12" spans="1:14" x14ac:dyDescent="0.25">
      <c r="A12" s="5">
        <v>6</v>
      </c>
      <c r="B12" s="5"/>
      <c r="C12" s="5"/>
      <c r="D12" s="5"/>
      <c r="E12" s="5"/>
      <c r="F12" s="12"/>
      <c r="G12" s="12"/>
      <c r="H12" s="13" t="str">
        <f>IF(AND(ISNUMBER(F12),ISNUMBER(G12)),G12-F12,"")</f>
        <v/>
      </c>
      <c r="I12" s="5"/>
      <c r="J12" s="5"/>
      <c r="K12" s="5"/>
      <c r="L12" s="12"/>
      <c r="M12" s="13" t="str">
        <f>IF(AND(ISNUMBER(F12),ISNUMBER(L12)),L12-F12,"")</f>
        <v/>
      </c>
      <c r="N12" s="5"/>
    </row>
    <row r="13" spans="1:14" x14ac:dyDescent="0.25">
      <c r="A13" s="5">
        <v>7</v>
      </c>
      <c r="B13" s="5"/>
      <c r="C13" s="5"/>
      <c r="D13" s="5"/>
      <c r="E13" s="5"/>
      <c r="F13" s="12"/>
      <c r="G13" s="12"/>
      <c r="H13" s="13" t="str">
        <f>IF(AND(ISNUMBER(F13),ISNUMBER(G13)),G13-F13,"")</f>
        <v/>
      </c>
      <c r="I13" s="5"/>
      <c r="J13" s="5"/>
      <c r="K13" s="5"/>
      <c r="L13" s="12"/>
      <c r="M13" s="13" t="str">
        <f>IF(AND(ISNUMBER(F13),ISNUMBER(L13)),L13-F13,"")</f>
        <v/>
      </c>
      <c r="N13" s="5"/>
    </row>
    <row r="14" spans="1:14" x14ac:dyDescent="0.25">
      <c r="A14" s="5">
        <v>8</v>
      </c>
      <c r="B14" s="5"/>
      <c r="C14" s="5"/>
      <c r="D14" s="5"/>
      <c r="E14" s="5"/>
      <c r="F14" s="12"/>
      <c r="G14" s="12"/>
      <c r="H14" s="13" t="str">
        <f>IF(AND(ISNUMBER(F14),ISNUMBER(G14)),G14-F14,"")</f>
        <v/>
      </c>
      <c r="I14" s="5"/>
      <c r="J14" s="5"/>
      <c r="K14" s="5"/>
      <c r="L14" s="12"/>
      <c r="M14" s="13" t="str">
        <f>IF(AND(ISNUMBER(F14),ISNUMBER(L14)),L14-F14,"")</f>
        <v/>
      </c>
      <c r="N14" s="5"/>
    </row>
    <row r="15" spans="1:14" x14ac:dyDescent="0.25">
      <c r="A15" s="5">
        <v>9</v>
      </c>
      <c r="B15" s="5"/>
      <c r="C15" s="5"/>
      <c r="D15" s="5"/>
      <c r="E15" s="5"/>
      <c r="F15" s="12"/>
      <c r="G15" s="12"/>
      <c r="H15" s="13" t="str">
        <f>IF(AND(ISNUMBER(F15),ISNUMBER(G15)),G15-F15,"")</f>
        <v/>
      </c>
      <c r="I15" s="5"/>
      <c r="J15" s="5"/>
      <c r="K15" s="5"/>
      <c r="L15" s="12"/>
      <c r="M15" s="13" t="str">
        <f>IF(AND(ISNUMBER(F15),ISNUMBER(L15)),L15-F15,"")</f>
        <v/>
      </c>
      <c r="N15" s="5"/>
    </row>
    <row r="16" spans="1:14" x14ac:dyDescent="0.25">
      <c r="A16" s="5">
        <v>10</v>
      </c>
      <c r="B16" s="5"/>
      <c r="C16" s="5"/>
      <c r="D16" s="5"/>
      <c r="E16" s="5"/>
      <c r="F16" s="12"/>
      <c r="G16" s="12"/>
      <c r="H16" s="13" t="str">
        <f>IF(AND(ISNUMBER(F16),ISNUMBER(G16)),G16-F16,"")</f>
        <v/>
      </c>
      <c r="I16" s="5"/>
      <c r="J16" s="5"/>
      <c r="K16" s="5"/>
      <c r="L16" s="12"/>
      <c r="M16" s="13" t="str">
        <f>IF(AND(ISNUMBER(F16),ISNUMBER(L16)),L16-F16,"")</f>
        <v/>
      </c>
      <c r="N16" s="5"/>
    </row>
    <row r="17" spans="1:14" x14ac:dyDescent="0.25">
      <c r="A17" s="5"/>
      <c r="B17" s="4" t="s">
        <v>278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4" t="str">
        <f>IFERROR(MEDIAN(M7:M16),"")</f>
        <v/>
      </c>
      <c r="N17" s="5"/>
    </row>
    <row r="19" spans="1:1" x14ac:dyDescent="0.25">
      <c r="A19" s="8" t="s">
        <v>279</v>
      </c>
    </row>
    <row r="20" spans="4:23" x14ac:dyDescent="0.25">
      <c r="D20" s="2" t="str">
        <f>IF('Vendor scorecard'!D3="","Vendor 1",'Vendor scorecard'!D3)</f>
        <v>Vendor 1</v>
      </c>
      <c r="E20" s="2"/>
      <c r="F20" s="2"/>
      <c r="G20" s="2"/>
      <c r="H20" s="2"/>
      <c r="I20" s="2" t="str">
        <f>IF('Vendor scorecard'!G3="","Vendor 2",'Vendor scorecard'!G3)</f>
        <v>Vendor 2</v>
      </c>
      <c r="J20" s="2"/>
      <c r="K20" s="2"/>
      <c r="L20" s="2"/>
      <c r="M20" s="2"/>
      <c r="N20" s="2" t="str">
        <f>IF('Vendor scorecard'!J3="","Vendor 3",'Vendor scorecard'!J3)</f>
        <v>Vendor 3</v>
      </c>
      <c r="O20" s="2"/>
      <c r="P20" s="2"/>
      <c r="Q20" s="2"/>
      <c r="R20" s="2"/>
      <c r="S20" s="2" t="str">
        <f>IF('Vendor scorecard'!M3="","Vendor 4",'Vendor scorecard'!M3)</f>
        <v>Vendor 4</v>
      </c>
      <c r="T20" s="2"/>
      <c r="U20" s="2"/>
      <c r="V20" s="2"/>
      <c r="W20" s="2"/>
    </row>
    <row r="21" spans="1:23" x14ac:dyDescent="0.25">
      <c r="A21" s="3" t="s">
        <v>113</v>
      </c>
      <c r="B21" s="3" t="s">
        <v>280</v>
      </c>
      <c r="C21" s="3" t="s">
        <v>8</v>
      </c>
      <c r="D21" s="3" t="s">
        <v>281</v>
      </c>
      <c r="E21" s="3" t="s">
        <v>7</v>
      </c>
      <c r="F21" s="3" t="s">
        <v>13</v>
      </c>
      <c r="G21" s="3" t="s">
        <v>10</v>
      </c>
      <c r="H21" s="3" t="s">
        <v>282</v>
      </c>
      <c r="I21" s="3" t="s">
        <v>281</v>
      </c>
      <c r="J21" s="3" t="s">
        <v>7</v>
      </c>
      <c r="K21" s="3" t="s">
        <v>13</v>
      </c>
      <c r="L21" s="3" t="s">
        <v>10</v>
      </c>
      <c r="M21" s="3" t="s">
        <v>282</v>
      </c>
      <c r="N21" s="3" t="s">
        <v>281</v>
      </c>
      <c r="O21" s="3" t="s">
        <v>7</v>
      </c>
      <c r="P21" s="3" t="s">
        <v>13</v>
      </c>
      <c r="Q21" s="3" t="s">
        <v>10</v>
      </c>
      <c r="R21" s="3" t="s">
        <v>282</v>
      </c>
      <c r="S21" s="3" t="s">
        <v>281</v>
      </c>
      <c r="T21" s="3" t="s">
        <v>7</v>
      </c>
      <c r="U21" s="3" t="s">
        <v>13</v>
      </c>
      <c r="V21" s="3" t="s">
        <v>10</v>
      </c>
      <c r="W21" s="3" t="s">
        <v>282</v>
      </c>
    </row>
    <row r="22" spans="1:23" x14ac:dyDescent="0.25">
      <c r="A22" s="5">
        <f>A7</f>
        <v>1</v>
      </c>
      <c r="B22" s="5" t="str">
        <f>IF(B7="","",B7)</f>
        <v/>
      </c>
      <c r="C22" s="5" t="str">
        <f>IF(I7="","",I7)</f>
        <v/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</row>
    <row r="23" spans="1:23" x14ac:dyDescent="0.25">
      <c r="A23" s="5">
        <f>A8</f>
        <v>2</v>
      </c>
      <c r="B23" s="5" t="str">
        <f>IF(B8="","",B8)</f>
        <v/>
      </c>
      <c r="C23" s="5" t="str">
        <f>IF(I8="","",I8)</f>
        <v/>
      </c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pans="1:23" x14ac:dyDescent="0.25">
      <c r="A24" s="5">
        <f>A9</f>
        <v>3</v>
      </c>
      <c r="B24" s="5" t="str">
        <f>IF(B9="","",B9)</f>
        <v/>
      </c>
      <c r="C24" s="5" t="str">
        <f>IF(I9="","",I9)</f>
        <v/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</row>
    <row r="25" spans="1:23" x14ac:dyDescent="0.25">
      <c r="A25" s="5">
        <f>A10</f>
        <v>4</v>
      </c>
      <c r="B25" s="5" t="str">
        <f>IF(B10="","",B10)</f>
        <v/>
      </c>
      <c r="C25" s="5" t="str">
        <f>IF(I10="","",I10)</f>
        <v/>
      </c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</row>
    <row r="26" spans="1:23" x14ac:dyDescent="0.25">
      <c r="A26" s="5">
        <f>A11</f>
        <v>5</v>
      </c>
      <c r="B26" s="5" t="str">
        <f>IF(B11="","",B11)</f>
        <v/>
      </c>
      <c r="C26" s="5" t="str">
        <f>IF(I11="","",I11)</f>
        <v/>
      </c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</row>
    <row r="27" spans="1:23" x14ac:dyDescent="0.25">
      <c r="A27" s="5">
        <f>A12</f>
        <v>6</v>
      </c>
      <c r="B27" s="5" t="str">
        <f>IF(B12="","",B12)</f>
        <v/>
      </c>
      <c r="C27" s="5" t="str">
        <f>IF(I12="","",I12)</f>
        <v/>
      </c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</row>
    <row r="28" spans="1:23" x14ac:dyDescent="0.25">
      <c r="A28" s="5">
        <f>A13</f>
        <v>7</v>
      </c>
      <c r="B28" s="5" t="str">
        <f>IF(B13="","",B13)</f>
        <v/>
      </c>
      <c r="C28" s="5" t="str">
        <f>IF(I13="","",I13)</f>
        <v/>
      </c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</row>
    <row r="29" spans="1:23" x14ac:dyDescent="0.25">
      <c r="A29" s="5">
        <f>A14</f>
        <v>8</v>
      </c>
      <c r="B29" s="5" t="str">
        <f>IF(B14="","",B14)</f>
        <v/>
      </c>
      <c r="C29" s="5" t="str">
        <f>IF(I14="","",I14)</f>
        <v/>
      </c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</row>
    <row r="30" spans="1:23" x14ac:dyDescent="0.25">
      <c r="A30" s="5">
        <f>A15</f>
        <v>9</v>
      </c>
      <c r="B30" s="5" t="str">
        <f>IF(B15="","",B15)</f>
        <v/>
      </c>
      <c r="C30" s="5" t="str">
        <f>IF(I15="","",I15)</f>
        <v/>
      </c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</row>
    <row r="31" spans="1:23" x14ac:dyDescent="0.25">
      <c r="A31" s="5">
        <f>A16</f>
        <v>10</v>
      </c>
      <c r="B31" s="5" t="str">
        <f>IF(B16="","",B16)</f>
        <v/>
      </c>
      <c r="C31" s="5" t="str">
        <f>IF(I16="","",I16)</f>
        <v/>
      </c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</row>
    <row r="33" spans="1:1" x14ac:dyDescent="0.25">
      <c r="A33" s="8" t="s">
        <v>283</v>
      </c>
    </row>
    <row r="34" spans="1:14" x14ac:dyDescent="0.25">
      <c r="A34" s="3" t="s">
        <v>284</v>
      </c>
      <c r="B34" s="3"/>
      <c r="C34" s="3" t="s">
        <v>285</v>
      </c>
      <c r="D34" s="3"/>
      <c r="E34" s="3"/>
      <c r="F34" s="3"/>
      <c r="G34" s="3"/>
      <c r="H34" s="3"/>
      <c r="I34" s="3"/>
      <c r="J34" s="3"/>
      <c r="K34" s="3" t="str">
        <f>IF('Vendor scorecard'!D3="","Vendor 1",'Vendor scorecard'!D3)</f>
        <v>Vendor 1</v>
      </c>
      <c r="L34" s="3" t="str">
        <f>IF('Vendor scorecard'!G3="","Vendor 2",'Vendor scorecard'!G3)</f>
        <v>Vendor 2</v>
      </c>
      <c r="M34" s="3" t="str">
        <f>IF('Vendor scorecard'!J3="","Vendor 3",'Vendor scorecard'!J3)</f>
        <v>Vendor 3</v>
      </c>
      <c r="N34" s="3" t="str">
        <f>IF('Vendor scorecard'!M3="","Vendor 4",'Vendor scorecard'!M3)</f>
        <v>Vendor 4</v>
      </c>
    </row>
    <row r="35" spans="1:14" x14ac:dyDescent="0.25">
      <c r="A35" s="4" t="s">
        <v>286</v>
      </c>
      <c r="B35" s="4"/>
      <c r="C35" s="5" t="s">
        <v>287</v>
      </c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</row>
    <row r="36" spans="1:14" x14ac:dyDescent="0.25">
      <c r="A36" s="4" t="s">
        <v>288</v>
      </c>
      <c r="B36" s="4"/>
      <c r="C36" s="5" t="s">
        <v>289</v>
      </c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</row>
    <row r="37" spans="1:14" x14ac:dyDescent="0.25">
      <c r="A37" s="4" t="s">
        <v>290</v>
      </c>
      <c r="B37" s="4"/>
      <c r="C37" s="5" t="s">
        <v>291</v>
      </c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</row>
    <row r="38" spans="1:14" x14ac:dyDescent="0.25">
      <c r="A38" s="4" t="s">
        <v>292</v>
      </c>
      <c r="B38" s="4"/>
      <c r="C38" s="5" t="s">
        <v>293</v>
      </c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</row>
    <row r="39" spans="1:14" x14ac:dyDescent="0.25">
      <c r="A39" s="4" t="s">
        <v>294</v>
      </c>
      <c r="B39" s="4"/>
      <c r="C39" s="5" t="s">
        <v>295</v>
      </c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</row>
    <row r="40" spans="1:14" x14ac:dyDescent="0.25">
      <c r="A40" s="4" t="s">
        <v>296</v>
      </c>
      <c r="B40" s="4"/>
      <c r="C40" s="5" t="s">
        <v>297</v>
      </c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</row>
    <row r="41" spans="1:14" x14ac:dyDescent="0.25">
      <c r="A41" s="4" t="s">
        <v>298</v>
      </c>
      <c r="B41" s="4"/>
      <c r="C41" s="5" t="s">
        <v>299</v>
      </c>
      <c r="D41" s="5"/>
      <c r="E41" s="5"/>
      <c r="F41" s="5"/>
      <c r="G41" s="5"/>
      <c r="H41" s="5"/>
      <c r="I41" s="5"/>
      <c r="J41" s="5"/>
      <c r="K41" s="5" t="str">
        <f>IFERROR(ROUND(AVERAGE(K37:K40),0),"")</f>
        <v/>
      </c>
      <c r="L41" s="5" t="str">
        <f>IFERROR(ROUND(AVERAGE(L37:L40),0),"")</f>
        <v/>
      </c>
      <c r="M41" s="5" t="str">
        <f>IFERROR(ROUND(AVERAGE(M37:M40),0),"")</f>
        <v/>
      </c>
      <c r="N41" s="5" t="str">
        <f>IFERROR(ROUND(AVERAGE(N37:N40),0),"")</f>
        <v/>
      </c>
    </row>
    <row r="42" spans="1:14" x14ac:dyDescent="0.25">
      <c r="A42" s="4" t="s">
        <v>300</v>
      </c>
      <c r="B42" s="4"/>
      <c r="C42" s="5" t="s">
        <v>301</v>
      </c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</row>
    <row r="44" spans="1:1" x14ac:dyDescent="0.25">
      <c r="A44" s="8" t="s">
        <v>302</v>
      </c>
    </row>
    <row r="45" spans="1:14" x14ac:dyDescent="0.25">
      <c r="A45" s="3" t="s">
        <v>303</v>
      </c>
      <c r="B45" s="3"/>
      <c r="C45" s="3"/>
      <c r="D45" s="3"/>
      <c r="E45" s="3"/>
      <c r="F45" s="3"/>
      <c r="G45" s="3"/>
      <c r="H45" s="3"/>
      <c r="I45" s="3"/>
      <c r="J45" s="3"/>
      <c r="K45" s="3" t="str">
        <f>IF('Vendor scorecard'!D3="","Vendor 1",'Vendor scorecard'!D3)</f>
        <v>Vendor 1</v>
      </c>
      <c r="L45" s="3" t="str">
        <f>IF('Vendor scorecard'!G3="","Vendor 2",'Vendor scorecard'!G3)</f>
        <v>Vendor 2</v>
      </c>
      <c r="M45" s="3" t="str">
        <f>IF('Vendor scorecard'!J3="","Vendor 3",'Vendor scorecard'!J3)</f>
        <v>Vendor 3</v>
      </c>
      <c r="N45" s="3" t="str">
        <f>IF('Vendor scorecard'!M3="","Vendor 4",'Vendor scorecard'!M3)</f>
        <v>Vendor 4</v>
      </c>
    </row>
    <row r="46" spans="1:14" x14ac:dyDescent="0.25">
      <c r="A46" s="4" t="s">
        <v>304</v>
      </c>
      <c r="B46" s="4"/>
      <c r="C46" s="4"/>
      <c r="D46" s="4"/>
      <c r="E46" s="4"/>
      <c r="F46" s="4"/>
      <c r="G46" s="4"/>
      <c r="H46" s="4"/>
      <c r="I46" s="4"/>
      <c r="J46" s="4"/>
      <c r="K46" s="5" t="str">
        <f>IF(COUNTA(D22:D31)=0,"",COUNTIF(D22:D31,"Caught"))</f>
        <v/>
      </c>
      <c r="L46" s="5" t="str">
        <f>IF(COUNTA(I22:I31)=0,"",COUNTIF(I22:I31,"Caught"))</f>
        <v/>
      </c>
      <c r="M46" s="5" t="str">
        <f>IF(COUNTA(N22:N31)=0,"",COUNTIF(N22:N31,"Caught"))</f>
        <v/>
      </c>
      <c r="N46" s="5" t="str">
        <f>IF(COUNTA(S22:S31)=0,"",COUNTIF(S22:S31,"Caught"))</f>
        <v/>
      </c>
    </row>
    <row r="47" spans="1:14" x14ac:dyDescent="0.25">
      <c r="A47" s="4" t="s">
        <v>305</v>
      </c>
      <c r="B47" s="4"/>
      <c r="C47" s="4"/>
      <c r="D47" s="4"/>
      <c r="E47" s="4"/>
      <c r="F47" s="4"/>
      <c r="G47" s="4"/>
      <c r="H47" s="4"/>
      <c r="I47" s="4"/>
      <c r="J47" s="4"/>
      <c r="K47" s="5" t="str">
        <f>IF(COUNTA(D22:D31)=0,"",COUNTIF(E22:E31,"Right"))</f>
        <v/>
      </c>
      <c r="L47" s="5" t="str">
        <f>IF(COUNTA(I22:I31)=0,"",COUNTIF(J22:J31,"Right"))</f>
        <v/>
      </c>
      <c r="M47" s="5" t="str">
        <f>IF(COUNTA(N22:N31)=0,"",COUNTIF(O22:O31,"Right"))</f>
        <v/>
      </c>
      <c r="N47" s="5" t="str">
        <f>IF(COUNTA(S22:S31)=0,"",COUNTIF(T22:T31,"Right"))</f>
        <v/>
      </c>
    </row>
    <row r="48" spans="1:14" x14ac:dyDescent="0.25">
      <c r="A48" s="4" t="s">
        <v>306</v>
      </c>
      <c r="B48" s="4"/>
      <c r="C48" s="4"/>
      <c r="D48" s="4"/>
      <c r="E48" s="4"/>
      <c r="F48" s="4"/>
      <c r="G48" s="4"/>
      <c r="H48" s="4"/>
      <c r="I48" s="4"/>
      <c r="J48" s="4"/>
      <c r="K48" s="5" t="str">
        <f>IF(COUNTA(D22:D31)=0,"",SUM(F22:F31))</f>
        <v/>
      </c>
      <c r="L48" s="5" t="str">
        <f>IF(COUNTA(I22:I31)=0,"",SUM(K22:K31))</f>
        <v/>
      </c>
      <c r="M48" s="5" t="str">
        <f>IF(COUNTA(N22:N31)=0,"",SUM(P22:P31))</f>
        <v/>
      </c>
      <c r="N48" s="5" t="str">
        <f>IF(COUNTA(S22:S31)=0,"",SUM(U22:U31))</f>
        <v/>
      </c>
    </row>
    <row r="49" spans="1:14" x14ac:dyDescent="0.25">
      <c r="A49" s="4" t="s">
        <v>307</v>
      </c>
      <c r="B49" s="4"/>
      <c r="C49" s="4"/>
      <c r="D49" s="4"/>
      <c r="E49" s="4"/>
      <c r="F49" s="4"/>
      <c r="G49" s="4"/>
      <c r="H49" s="4"/>
      <c r="I49" s="4"/>
      <c r="J49" s="4"/>
      <c r="K49" s="5" t="str">
        <f>K41</f>
        <v/>
      </c>
      <c r="L49" s="5" t="str">
        <f>L41</f>
        <v/>
      </c>
      <c r="M49" s="5" t="str">
        <f>M41</f>
        <v/>
      </c>
      <c r="N49" s="5" t="str">
        <f>N41</f>
        <v/>
      </c>
    </row>
    <row r="50" spans="1:14" x14ac:dyDescent="0.25">
      <c r="A50" s="4" t="s">
        <v>300</v>
      </c>
      <c r="B50" s="4"/>
      <c r="C50" s="4"/>
      <c r="D50" s="4"/>
      <c r="E50" s="4"/>
      <c r="F50" s="4"/>
      <c r="G50" s="4"/>
      <c r="H50" s="4"/>
      <c r="I50" s="4"/>
      <c r="J50" s="4"/>
      <c r="K50" s="5" t="str">
        <f>IF(K42="","",K42)</f>
        <v/>
      </c>
      <c r="L50" s="5" t="str">
        <f>IF(L42="","",L42)</f>
        <v/>
      </c>
      <c r="M50" s="5" t="str">
        <f>IF(M42="","",M42)</f>
        <v/>
      </c>
      <c r="N50" s="5" t="str">
        <f>IF(N42="","",N42)</f>
        <v/>
      </c>
    </row>
    <row r="51" spans="1:14" x14ac:dyDescent="0.25">
      <c r="A51" s="4" t="s">
        <v>308</v>
      </c>
      <c r="B51" s="4"/>
      <c r="C51" s="4"/>
      <c r="D51" s="4"/>
      <c r="E51" s="4"/>
      <c r="F51" s="4"/>
      <c r="G51" s="4"/>
      <c r="H51" s="4"/>
      <c r="I51" s="4"/>
      <c r="J51" s="4"/>
      <c r="K51" s="5" t="str">
        <f>IF(COUNTA(G22:G31)=0,"",IF(COUNTIF(G22:G31,"Yes")=COUNTA(G22:G31),"Yes","No"))</f>
        <v/>
      </c>
      <c r="L51" s="5" t="str">
        <f>IF(COUNTA(L22:L31)=0,"",IF(COUNTIF(L22:L31,"Yes")=COUNTA(L22:L31),"Yes","No"))</f>
        <v/>
      </c>
      <c r="M51" s="5" t="str">
        <f>IF(COUNTA(Q22:Q31)=0,"",IF(COUNTIF(Q22:Q31,"Yes")=COUNTA(Q22:Q31),"Yes","No"))</f>
        <v/>
      </c>
      <c r="N51" s="5" t="str">
        <f>IF(COUNTA(V22:V31)=0,"",IF(COUNTIF(V22:V31,"Yes")=COUNTA(V22:V31),"Yes","No"))</f>
        <v/>
      </c>
    </row>
    <row r="52" spans="1:14" x14ac:dyDescent="0.25">
      <c r="A52" s="4" t="s">
        <v>288</v>
      </c>
      <c r="B52" s="4"/>
      <c r="C52" s="4"/>
      <c r="D52" s="4"/>
      <c r="E52" s="4"/>
      <c r="F52" s="4"/>
      <c r="G52" s="4"/>
      <c r="H52" s="4"/>
      <c r="I52" s="4"/>
      <c r="J52" s="4"/>
      <c r="K52" s="5" t="str">
        <f>IF(K36="","",K36)</f>
        <v/>
      </c>
      <c r="L52" s="5" t="str">
        <f>IF(L36="","",L36)</f>
        <v/>
      </c>
      <c r="M52" s="5" t="str">
        <f>IF(M36="","",M36)</f>
        <v/>
      </c>
      <c r="N52" s="5" t="str">
        <f>IF(N36="","",N36)</f>
        <v/>
      </c>
    </row>
    <row r="53" spans="1:14" x14ac:dyDescent="0.25">
      <c r="A53" s="4" t="s">
        <v>309</v>
      </c>
      <c r="B53" s="4"/>
      <c r="C53" s="4"/>
      <c r="D53" s="4"/>
      <c r="E53" s="4"/>
      <c r="F53" s="4"/>
      <c r="G53" s="4"/>
      <c r="H53" s="4"/>
      <c r="I53" s="4"/>
      <c r="J53" s="4"/>
      <c r="K53" s="5" t="str">
        <f>M17</f>
        <v/>
      </c>
      <c r="L53" s="5"/>
      <c r="M53" s="5"/>
      <c r="N53" s="5"/>
    </row>
    <row r="56" spans="1:1" x14ac:dyDescent="0.25">
      <c r="A56" s="8" t="s">
        <v>310</v>
      </c>
    </row>
    <row r="57" ht="32" customHeight="1" spans="1:14" x14ac:dyDescent="0.25">
      <c r="A57" s="7" t="s">
        <v>311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9" spans="1:1" x14ac:dyDescent="0.25">
      <c r="A59" s="8" t="s">
        <v>312</v>
      </c>
    </row>
    <row r="60" spans="1:15" x14ac:dyDescent="0.25">
      <c r="A60" s="3" t="s">
        <v>113</v>
      </c>
      <c r="B60" s="3" t="s">
        <v>267</v>
      </c>
      <c r="C60" s="3" t="s">
        <v>268</v>
      </c>
      <c r="D60" s="3" t="s">
        <v>269</v>
      </c>
      <c r="E60" s="3" t="s">
        <v>9</v>
      </c>
      <c r="F60" s="3" t="s">
        <v>270</v>
      </c>
      <c r="G60" s="3" t="s">
        <v>271</v>
      </c>
      <c r="H60" s="3" t="s">
        <v>313</v>
      </c>
      <c r="I60" s="3" t="s">
        <v>8</v>
      </c>
      <c r="J60" s="3" t="s">
        <v>314</v>
      </c>
      <c r="K60" s="3" t="s">
        <v>273</v>
      </c>
      <c r="L60" s="3" t="s">
        <v>274</v>
      </c>
      <c r="M60" s="3" t="s">
        <v>275</v>
      </c>
      <c r="N60" s="3" t="s">
        <v>315</v>
      </c>
      <c r="O60" s="3" t="s">
        <v>277</v>
      </c>
    </row>
    <row r="61" spans="1:15" x14ac:dyDescent="0.25">
      <c r="A61" s="7">
        <v>1</v>
      </c>
      <c r="B61" s="7" t="s">
        <v>316</v>
      </c>
      <c r="C61" s="7" t="s">
        <v>317</v>
      </c>
      <c r="D61" s="7" t="s">
        <v>318</v>
      </c>
      <c r="E61" s="7" t="s">
        <v>21</v>
      </c>
      <c r="F61" s="14"/>
      <c r="G61" s="14"/>
      <c r="H61" s="15">
        <v>1</v>
      </c>
      <c r="I61" s="7" t="s">
        <v>20</v>
      </c>
      <c r="J61" s="7" t="s">
        <v>20</v>
      </c>
      <c r="K61" s="7" t="s">
        <v>319</v>
      </c>
      <c r="L61" s="7" t="s">
        <v>320</v>
      </c>
      <c r="M61" s="14"/>
      <c r="N61" s="15">
        <v>4</v>
      </c>
      <c r="O61" s="7"/>
    </row>
    <row r="62" spans="1:15" x14ac:dyDescent="0.25">
      <c r="A62" s="7">
        <v>2</v>
      </c>
      <c r="B62" s="7" t="s">
        <v>321</v>
      </c>
      <c r="C62" s="7" t="s">
        <v>322</v>
      </c>
      <c r="D62" s="7" t="s">
        <v>323</v>
      </c>
      <c r="E62" s="7" t="s">
        <v>31</v>
      </c>
      <c r="F62" s="14"/>
      <c r="G62" s="14"/>
      <c r="H62" s="15">
        <v>2</v>
      </c>
      <c r="I62" s="7" t="s">
        <v>20</v>
      </c>
      <c r="J62" s="7" t="s">
        <v>20</v>
      </c>
      <c r="K62" s="7" t="s">
        <v>324</v>
      </c>
      <c r="L62" s="7" t="s">
        <v>325</v>
      </c>
      <c r="M62" s="14"/>
      <c r="N62" s="15">
        <v>6</v>
      </c>
      <c r="O62" s="7"/>
    </row>
    <row r="63" spans="1:15" x14ac:dyDescent="0.25">
      <c r="A63" s="7">
        <v>3</v>
      </c>
      <c r="B63" s="7" t="s">
        <v>326</v>
      </c>
      <c r="C63" s="7" t="s">
        <v>327</v>
      </c>
      <c r="D63" s="7" t="s">
        <v>318</v>
      </c>
      <c r="E63" s="7" t="s">
        <v>45</v>
      </c>
      <c r="F63" s="14"/>
      <c r="G63" s="14"/>
      <c r="H63" s="15">
        <v>3</v>
      </c>
      <c r="I63" s="7" t="s">
        <v>20</v>
      </c>
      <c r="J63" s="7" t="s">
        <v>20</v>
      </c>
      <c r="K63" s="7" t="s">
        <v>328</v>
      </c>
      <c r="L63" s="7" t="s">
        <v>329</v>
      </c>
      <c r="M63" s="14"/>
      <c r="N63" s="15">
        <v>6</v>
      </c>
      <c r="O63" s="7"/>
    </row>
    <row r="64" spans="1:15" x14ac:dyDescent="0.25">
      <c r="A64" s="7">
        <v>4</v>
      </c>
      <c r="B64" s="7" t="s">
        <v>330</v>
      </c>
      <c r="C64" s="7" t="s">
        <v>331</v>
      </c>
      <c r="D64" s="7" t="s">
        <v>332</v>
      </c>
      <c r="E64" s="7" t="s">
        <v>21</v>
      </c>
      <c r="F64" s="14"/>
      <c r="G64" s="14"/>
      <c r="H64" s="15">
        <v>23</v>
      </c>
      <c r="I64" s="7" t="s">
        <v>20</v>
      </c>
      <c r="J64" s="7" t="s">
        <v>333</v>
      </c>
      <c r="K64" s="7" t="s">
        <v>334</v>
      </c>
      <c r="L64" s="7" t="s">
        <v>335</v>
      </c>
      <c r="M64" s="14"/>
      <c r="N64" s="15">
        <v>26</v>
      </c>
      <c r="O64" s="7"/>
    </row>
    <row r="65" spans="1:15" x14ac:dyDescent="0.25">
      <c r="A65" s="7">
        <v>5</v>
      </c>
      <c r="B65" s="7" t="s">
        <v>336</v>
      </c>
      <c r="C65" s="7" t="s">
        <v>322</v>
      </c>
      <c r="D65" s="7" t="s">
        <v>323</v>
      </c>
      <c r="E65" s="7" t="s">
        <v>49</v>
      </c>
      <c r="F65" s="14"/>
      <c r="G65" s="14"/>
      <c r="H65" s="15">
        <v>2</v>
      </c>
      <c r="I65" s="7" t="s">
        <v>20</v>
      </c>
      <c r="J65" s="7" t="s">
        <v>337</v>
      </c>
      <c r="K65" s="7" t="s">
        <v>338</v>
      </c>
      <c r="L65" s="7" t="s">
        <v>339</v>
      </c>
      <c r="M65" s="14"/>
      <c r="N65" s="15">
        <v>7</v>
      </c>
      <c r="O65" s="7"/>
    </row>
    <row r="66" spans="1:15" x14ac:dyDescent="0.25">
      <c r="A66" s="7">
        <v>6</v>
      </c>
      <c r="B66" s="7" t="s">
        <v>340</v>
      </c>
      <c r="C66" s="7" t="s">
        <v>341</v>
      </c>
      <c r="D66" s="7" t="s">
        <v>323</v>
      </c>
      <c r="E66" s="7" t="s">
        <v>39</v>
      </c>
      <c r="F66" s="14"/>
      <c r="G66" s="14"/>
      <c r="H66" s="15">
        <v>1</v>
      </c>
      <c r="I66" s="7" t="s">
        <v>20</v>
      </c>
      <c r="J66" s="7" t="s">
        <v>20</v>
      </c>
      <c r="K66" s="7" t="s">
        <v>342</v>
      </c>
      <c r="L66" s="7" t="s">
        <v>343</v>
      </c>
      <c r="M66" s="14"/>
      <c r="N66" s="15">
        <v>3</v>
      </c>
      <c r="O66" s="7"/>
    </row>
    <row r="67" spans="1:15" x14ac:dyDescent="0.25">
      <c r="A67" s="7">
        <v>7</v>
      </c>
      <c r="B67" s="7" t="s">
        <v>344</v>
      </c>
      <c r="C67" s="7" t="s">
        <v>327</v>
      </c>
      <c r="D67" s="7" t="s">
        <v>318</v>
      </c>
      <c r="E67" s="7" t="s">
        <v>21</v>
      </c>
      <c r="F67" s="14"/>
      <c r="G67" s="14"/>
      <c r="H67" s="15">
        <v>2</v>
      </c>
      <c r="I67" s="7" t="s">
        <v>30</v>
      </c>
      <c r="J67" s="7" t="s">
        <v>30</v>
      </c>
      <c r="K67" s="7" t="s">
        <v>345</v>
      </c>
      <c r="L67" s="7" t="s">
        <v>346</v>
      </c>
      <c r="M67" s="14"/>
      <c r="N67" s="15"/>
      <c r="O67" s="7"/>
    </row>
    <row r="68" spans="1:15" x14ac:dyDescent="0.25">
      <c r="A68" s="7">
        <v>8</v>
      </c>
      <c r="B68" s="7" t="s">
        <v>347</v>
      </c>
      <c r="C68" s="7" t="s">
        <v>327</v>
      </c>
      <c r="D68" s="7" t="s">
        <v>318</v>
      </c>
      <c r="E68" s="7" t="s">
        <v>21</v>
      </c>
      <c r="F68" s="14"/>
      <c r="G68" s="14"/>
      <c r="H68" s="15">
        <v>1</v>
      </c>
      <c r="I68" s="7" t="s">
        <v>30</v>
      </c>
      <c r="J68" s="7" t="s">
        <v>30</v>
      </c>
      <c r="K68" s="7" t="s">
        <v>348</v>
      </c>
      <c r="L68" s="7" t="s">
        <v>346</v>
      </c>
      <c r="M68" s="14"/>
      <c r="N68" s="15"/>
      <c r="O68" s="7"/>
    </row>
    <row r="69" spans="1:15" x14ac:dyDescent="0.25">
      <c r="A69" s="7">
        <v>9</v>
      </c>
      <c r="B69" s="7" t="s">
        <v>349</v>
      </c>
      <c r="C69" s="7" t="s">
        <v>331</v>
      </c>
      <c r="D69" s="7" t="s">
        <v>332</v>
      </c>
      <c r="E69" s="7" t="s">
        <v>21</v>
      </c>
      <c r="F69" s="14"/>
      <c r="G69" s="14"/>
      <c r="H69" s="15">
        <v>4</v>
      </c>
      <c r="I69" s="7" t="s">
        <v>30</v>
      </c>
      <c r="J69" s="7" t="s">
        <v>30</v>
      </c>
      <c r="K69" s="7" t="s">
        <v>350</v>
      </c>
      <c r="L69" s="7" t="s">
        <v>351</v>
      </c>
      <c r="M69" s="14"/>
      <c r="N69" s="15"/>
      <c r="O69" s="7"/>
    </row>
    <row r="70" spans="1:15" x14ac:dyDescent="0.25">
      <c r="A70" s="7">
        <v>10</v>
      </c>
      <c r="B70" s="7" t="s">
        <v>352</v>
      </c>
      <c r="C70" s="7" t="s">
        <v>322</v>
      </c>
      <c r="D70" s="7" t="s">
        <v>323</v>
      </c>
      <c r="E70" s="7" t="s">
        <v>39</v>
      </c>
      <c r="F70" s="14"/>
      <c r="G70" s="14"/>
      <c r="H70" s="15">
        <v>3</v>
      </c>
      <c r="I70" s="7" t="s">
        <v>30</v>
      </c>
      <c r="J70" s="7" t="s">
        <v>30</v>
      </c>
      <c r="K70" s="7" t="s">
        <v>353</v>
      </c>
      <c r="L70" s="7" t="s">
        <v>354</v>
      </c>
      <c r="M70" s="14"/>
      <c r="N70" s="15"/>
      <c r="O70" s="7"/>
    </row>
    <row r="71" spans="1:15" x14ac:dyDescent="0.25">
      <c r="A71" s="7"/>
      <c r="B71" s="16" t="s">
        <v>278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16">
        <f>IFERROR(MEDIAN(N61:N70),"")</f>
        <v>6</v>
      </c>
      <c r="O71" s="7"/>
    </row>
    <row r="73" spans="1:1" x14ac:dyDescent="0.25">
      <c r="A73" s="8" t="s">
        <v>355</v>
      </c>
    </row>
    <row r="74" spans="4:23" x14ac:dyDescent="0.25">
      <c r="D74" s="2" t="s">
        <v>356</v>
      </c>
      <c r="E74" s="2"/>
      <c r="F74" s="2"/>
      <c r="G74" s="2"/>
      <c r="H74" s="2"/>
      <c r="I74" s="2" t="s">
        <v>357</v>
      </c>
      <c r="J74" s="2"/>
      <c r="K74" s="2"/>
      <c r="L74" s="2"/>
      <c r="M74" s="2"/>
      <c r="N74" s="2" t="s">
        <v>358</v>
      </c>
      <c r="O74" s="2"/>
      <c r="P74" s="2"/>
      <c r="Q74" s="2"/>
      <c r="R74" s="2"/>
      <c r="S74" s="2" t="s">
        <v>2</v>
      </c>
      <c r="T74" s="2"/>
      <c r="U74" s="2"/>
      <c r="V74" s="2"/>
      <c r="W74" s="2"/>
    </row>
    <row r="75" spans="1:23" x14ac:dyDescent="0.25">
      <c r="A75" s="3" t="s">
        <v>113</v>
      </c>
      <c r="B75" s="3" t="s">
        <v>280</v>
      </c>
      <c r="C75" s="3" t="s">
        <v>8</v>
      </c>
      <c r="D75" s="3" t="s">
        <v>281</v>
      </c>
      <c r="E75" s="3" t="s">
        <v>7</v>
      </c>
      <c r="F75" s="3" t="s">
        <v>13</v>
      </c>
      <c r="G75" s="3" t="s">
        <v>10</v>
      </c>
      <c r="H75" s="3" t="s">
        <v>282</v>
      </c>
      <c r="I75" s="3" t="s">
        <v>281</v>
      </c>
      <c r="J75" s="3" t="s">
        <v>7</v>
      </c>
      <c r="K75" s="3" t="s">
        <v>13</v>
      </c>
      <c r="L75" s="3" t="s">
        <v>10</v>
      </c>
      <c r="M75" s="3" t="s">
        <v>282</v>
      </c>
      <c r="N75" s="3" t="s">
        <v>281</v>
      </c>
      <c r="O75" s="3" t="s">
        <v>7</v>
      </c>
      <c r="P75" s="3" t="s">
        <v>13</v>
      </c>
      <c r="Q75" s="3" t="s">
        <v>10</v>
      </c>
      <c r="R75" s="3" t="s">
        <v>282</v>
      </c>
      <c r="S75" s="3" t="s">
        <v>281</v>
      </c>
      <c r="T75" s="3" t="s">
        <v>7</v>
      </c>
      <c r="U75" s="3" t="s">
        <v>13</v>
      </c>
      <c r="V75" s="3" t="s">
        <v>10</v>
      </c>
      <c r="W75" s="3" t="s">
        <v>282</v>
      </c>
    </row>
    <row r="76" spans="1:23" x14ac:dyDescent="0.25">
      <c r="A76" s="7">
        <f>A61</f>
        <v>1</v>
      </c>
      <c r="B76" s="7" t="str">
        <f>IF(B61="","",B61)</f>
        <v>Final safeguarding rules, EU home supervisor</v>
      </c>
      <c r="C76" s="7" t="str">
        <f>IF(I61="","",I61)</f>
        <v>Applies</v>
      </c>
      <c r="D76" s="7" t="s">
        <v>6</v>
      </c>
      <c r="E76" s="7" t="s">
        <v>19</v>
      </c>
      <c r="F76" s="7">
        <v>2</v>
      </c>
      <c r="G76" s="7" t="s">
        <v>22</v>
      </c>
      <c r="H76" s="7"/>
      <c r="I76" s="7" t="s">
        <v>6</v>
      </c>
      <c r="J76" s="7" t="s">
        <v>19</v>
      </c>
      <c r="K76" s="7">
        <v>1</v>
      </c>
      <c r="L76" s="7" t="s">
        <v>22</v>
      </c>
      <c r="M76" s="7"/>
      <c r="N76" s="7" t="s">
        <v>6</v>
      </c>
      <c r="O76" s="7" t="s">
        <v>19</v>
      </c>
      <c r="P76" s="7">
        <v>2</v>
      </c>
      <c r="Q76" s="7" t="s">
        <v>22</v>
      </c>
      <c r="R76" s="7"/>
      <c r="S76" s="7"/>
      <c r="T76" s="7"/>
      <c r="U76" s="7"/>
      <c r="V76" s="7"/>
      <c r="W76" s="7"/>
    </row>
    <row r="77" spans="1:23" x14ac:dyDescent="0.25">
      <c r="A77" s="7">
        <f>A62</f>
        <v>2</v>
      </c>
      <c r="B77" s="7" t="str">
        <f>IF(B62="","",B62)</f>
        <v>Consultation on fraud reimbursement, UK</v>
      </c>
      <c r="C77" s="7" t="str">
        <f>IF(I62="","",I62)</f>
        <v>Applies</v>
      </c>
      <c r="D77" s="7" t="s">
        <v>6</v>
      </c>
      <c r="E77" s="7" t="s">
        <v>19</v>
      </c>
      <c r="F77" s="7">
        <v>2</v>
      </c>
      <c r="G77" s="7" t="s">
        <v>22</v>
      </c>
      <c r="H77" s="7"/>
      <c r="I77" s="7" t="s">
        <v>6</v>
      </c>
      <c r="J77" s="7" t="s">
        <v>19</v>
      </c>
      <c r="K77" s="7">
        <v>1</v>
      </c>
      <c r="L77" s="7" t="s">
        <v>22</v>
      </c>
      <c r="M77" s="7"/>
      <c r="N77" s="7" t="s">
        <v>28</v>
      </c>
      <c r="O77" s="7"/>
      <c r="P77" s="7"/>
      <c r="Q77" s="7"/>
      <c r="R77" s="7"/>
      <c r="S77" s="7"/>
      <c r="T77" s="7"/>
      <c r="U77" s="7"/>
      <c r="V77" s="7"/>
      <c r="W77" s="7"/>
    </row>
    <row r="78" spans="1:23" x14ac:dyDescent="0.25">
      <c r="A78" s="7">
        <f>A63</f>
        <v>3</v>
      </c>
      <c r="B78" s="7" t="str">
        <f>IF(B63="","",B63)</f>
        <v>Supervisory statement on cloud outsourcing, EU</v>
      </c>
      <c r="C78" s="7" t="str">
        <f>IF(I63="","",I63)</f>
        <v>Applies</v>
      </c>
      <c r="D78" s="7" t="s">
        <v>6</v>
      </c>
      <c r="E78" s="7" t="s">
        <v>19</v>
      </c>
      <c r="F78" s="7">
        <v>2</v>
      </c>
      <c r="G78" s="7" t="s">
        <v>22</v>
      </c>
      <c r="H78" s="7"/>
      <c r="I78" s="7" t="s">
        <v>6</v>
      </c>
      <c r="J78" s="7" t="s">
        <v>19</v>
      </c>
      <c r="K78" s="7">
        <v>1</v>
      </c>
      <c r="L78" s="7" t="s">
        <v>22</v>
      </c>
      <c r="M78" s="7"/>
      <c r="N78" s="7" t="s">
        <v>6</v>
      </c>
      <c r="O78" s="7" t="s">
        <v>19</v>
      </c>
      <c r="P78" s="7">
        <v>2</v>
      </c>
      <c r="Q78" s="7" t="s">
        <v>22</v>
      </c>
      <c r="R78" s="7"/>
      <c r="S78" s="7"/>
      <c r="T78" s="7"/>
      <c r="U78" s="7"/>
      <c r="V78" s="7"/>
      <c r="W78" s="7"/>
    </row>
    <row r="79" spans="1:23" x14ac:dyDescent="0.25">
      <c r="A79" s="7">
        <f>A64</f>
        <v>4</v>
      </c>
      <c r="B79" s="7" t="str">
        <f>IF(B64="","",B64)</f>
        <v>Amended money transmission rule, a licensed state</v>
      </c>
      <c r="C79" s="7" t="str">
        <f>IF(I64="","",I64)</f>
        <v>Applies</v>
      </c>
      <c r="D79" s="7" t="s">
        <v>6</v>
      </c>
      <c r="E79" s="7" t="s">
        <v>19</v>
      </c>
      <c r="F79" s="7">
        <v>2</v>
      </c>
      <c r="G79" s="7" t="s">
        <v>22</v>
      </c>
      <c r="H79" s="7"/>
      <c r="I79" s="7" t="s">
        <v>6</v>
      </c>
      <c r="J79" s="7" t="s">
        <v>19</v>
      </c>
      <c r="K79" s="7">
        <v>1</v>
      </c>
      <c r="L79" s="7" t="s">
        <v>22</v>
      </c>
      <c r="M79" s="7"/>
      <c r="N79" s="7" t="s">
        <v>28</v>
      </c>
      <c r="O79" s="7"/>
      <c r="P79" s="7"/>
      <c r="Q79" s="7"/>
      <c r="R79" s="7"/>
      <c r="S79" s="7"/>
      <c r="T79" s="7"/>
      <c r="U79" s="7"/>
      <c r="V79" s="7"/>
      <c r="W79" s="7"/>
    </row>
    <row r="80" spans="1:23" x14ac:dyDescent="0.25">
      <c r="A80" s="7">
        <f>A65</f>
        <v>5</v>
      </c>
      <c r="B80" s="7" t="str">
        <f>IF(B65="","",B65)</f>
        <v>Enforcement action on a peer's transaction monitoring</v>
      </c>
      <c r="C80" s="7" t="str">
        <f>IF(I65="","",I65)</f>
        <v>Applies</v>
      </c>
      <c r="D80" s="7" t="s">
        <v>6</v>
      </c>
      <c r="E80" s="7" t="s">
        <v>19</v>
      </c>
      <c r="F80" s="7">
        <v>1</v>
      </c>
      <c r="G80" s="7" t="s">
        <v>22</v>
      </c>
      <c r="H80" s="7"/>
      <c r="I80" s="7" t="s">
        <v>6</v>
      </c>
      <c r="J80" s="7" t="s">
        <v>29</v>
      </c>
      <c r="K80" s="7">
        <v>0</v>
      </c>
      <c r="L80" s="7" t="s">
        <v>32</v>
      </c>
      <c r="M80" s="7"/>
      <c r="N80" s="7" t="s">
        <v>6</v>
      </c>
      <c r="O80" s="7" t="s">
        <v>19</v>
      </c>
      <c r="P80" s="7">
        <v>2</v>
      </c>
      <c r="Q80" s="7" t="s">
        <v>22</v>
      </c>
      <c r="R80" s="7"/>
      <c r="S80" s="7"/>
      <c r="T80" s="7"/>
      <c r="U80" s="7"/>
      <c r="V80" s="7"/>
      <c r="W80" s="7"/>
    </row>
    <row r="81" spans="1:23" x14ac:dyDescent="0.25">
      <c r="A81" s="7">
        <f>A66</f>
        <v>6</v>
      </c>
      <c r="B81" s="7" t="str">
        <f>IF(B66="","",B66)</f>
        <v>Updated sanctions screening guidance</v>
      </c>
      <c r="C81" s="7" t="str">
        <f>IF(I66="","",I66)</f>
        <v>Applies</v>
      </c>
      <c r="D81" s="7" t="s">
        <v>6</v>
      </c>
      <c r="E81" s="7" t="s">
        <v>19</v>
      </c>
      <c r="F81" s="7">
        <v>2</v>
      </c>
      <c r="G81" s="7" t="s">
        <v>22</v>
      </c>
      <c r="H81" s="7"/>
      <c r="I81" s="7" t="s">
        <v>6</v>
      </c>
      <c r="J81" s="7" t="s">
        <v>19</v>
      </c>
      <c r="K81" s="7">
        <v>1</v>
      </c>
      <c r="L81" s="7" t="s">
        <v>22</v>
      </c>
      <c r="M81" s="7"/>
      <c r="N81" s="7" t="s">
        <v>6</v>
      </c>
      <c r="O81" s="7" t="s">
        <v>19</v>
      </c>
      <c r="P81" s="7">
        <v>2</v>
      </c>
      <c r="Q81" s="7" t="s">
        <v>22</v>
      </c>
      <c r="R81" s="7"/>
      <c r="S81" s="7"/>
      <c r="T81" s="7"/>
      <c r="U81" s="7"/>
      <c r="V81" s="7"/>
      <c r="W81" s="7"/>
    </row>
    <row r="82" spans="1:23" x14ac:dyDescent="0.25">
      <c r="A82" s="7">
        <f>A67</f>
        <v>7</v>
      </c>
      <c r="B82" s="7" t="str">
        <f>IF(B67="","",B67)</f>
        <v>Rules for crypto-asset service providers</v>
      </c>
      <c r="C82" s="7" t="str">
        <f>IF(I67="","",I67)</f>
        <v>Does not apply</v>
      </c>
      <c r="D82" s="7" t="s">
        <v>6</v>
      </c>
      <c r="E82" s="7" t="s">
        <v>19</v>
      </c>
      <c r="F82" s="7">
        <v>2</v>
      </c>
      <c r="G82" s="7" t="s">
        <v>22</v>
      </c>
      <c r="H82" s="7"/>
      <c r="I82" s="7" t="s">
        <v>6</v>
      </c>
      <c r="J82" s="7" t="s">
        <v>29</v>
      </c>
      <c r="K82" s="7">
        <v>1</v>
      </c>
      <c r="L82" s="7" t="s">
        <v>22</v>
      </c>
      <c r="M82" s="7"/>
      <c r="N82" s="7" t="s">
        <v>6</v>
      </c>
      <c r="O82" s="7" t="s">
        <v>19</v>
      </c>
      <c r="P82" s="7">
        <v>2</v>
      </c>
      <c r="Q82" s="7" t="s">
        <v>22</v>
      </c>
      <c r="R82" s="7"/>
      <c r="S82" s="7"/>
      <c r="T82" s="7"/>
      <c r="U82" s="7"/>
      <c r="V82" s="7"/>
      <c r="W82" s="7"/>
    </row>
    <row r="83" spans="1:23" x14ac:dyDescent="0.25">
      <c r="A83" s="7">
        <f>A68</f>
        <v>8</v>
      </c>
      <c r="B83" s="7" t="str">
        <f>IF(B68="","",B68)</f>
        <v>Capital rules for credit institutions</v>
      </c>
      <c r="C83" s="7" t="str">
        <f>IF(I68="","",I68)</f>
        <v>Does not apply</v>
      </c>
      <c r="D83" s="7" t="s">
        <v>6</v>
      </c>
      <c r="E83" s="7" t="s">
        <v>19</v>
      </c>
      <c r="F83" s="7">
        <v>2</v>
      </c>
      <c r="G83" s="7" t="s">
        <v>22</v>
      </c>
      <c r="H83" s="7"/>
      <c r="I83" s="7" t="s">
        <v>6</v>
      </c>
      <c r="J83" s="7" t="s">
        <v>29</v>
      </c>
      <c r="K83" s="7">
        <v>1</v>
      </c>
      <c r="L83" s="7" t="s">
        <v>22</v>
      </c>
      <c r="M83" s="7"/>
      <c r="N83" s="7" t="s">
        <v>6</v>
      </c>
      <c r="O83" s="7" t="s">
        <v>29</v>
      </c>
      <c r="P83" s="7">
        <v>0</v>
      </c>
      <c r="Q83" s="7" t="s">
        <v>22</v>
      </c>
      <c r="R83" s="7"/>
      <c r="S83" s="7"/>
      <c r="T83" s="7"/>
      <c r="U83" s="7"/>
      <c r="V83" s="7"/>
      <c r="W83" s="7"/>
    </row>
    <row r="84" spans="1:23" x14ac:dyDescent="0.25">
      <c r="A84" s="7">
        <f>A69</f>
        <v>9</v>
      </c>
      <c r="B84" s="7" t="str">
        <f>IF(B69="","",B69)</f>
        <v>Rule in a state where the group holds no license</v>
      </c>
      <c r="C84" s="7" t="str">
        <f>IF(I69="","",I69)</f>
        <v>Does not apply</v>
      </c>
      <c r="D84" s="7" t="s">
        <v>6</v>
      </c>
      <c r="E84" s="7" t="s">
        <v>29</v>
      </c>
      <c r="F84" s="7">
        <v>0</v>
      </c>
      <c r="G84" s="7" t="s">
        <v>22</v>
      </c>
      <c r="H84" s="7"/>
      <c r="I84" s="7" t="s">
        <v>6</v>
      </c>
      <c r="J84" s="7" t="s">
        <v>19</v>
      </c>
      <c r="K84" s="7">
        <v>1</v>
      </c>
      <c r="L84" s="7" t="s">
        <v>32</v>
      </c>
      <c r="M84" s="7"/>
      <c r="N84" s="7" t="s">
        <v>28</v>
      </c>
      <c r="O84" s="7"/>
      <c r="P84" s="7"/>
      <c r="Q84" s="7"/>
      <c r="R84" s="7"/>
      <c r="S84" s="7"/>
      <c r="T84" s="7"/>
      <c r="U84" s="7"/>
      <c r="V84" s="7"/>
      <c r="W84" s="7"/>
    </row>
    <row r="85" spans="1:23" x14ac:dyDescent="0.25">
      <c r="A85" s="7">
        <f>A70</f>
        <v>10</v>
      </c>
      <c r="B85" s="7" t="str">
        <f>IF(B70="","",B70)</f>
        <v>Consumer credit guidance, UK</v>
      </c>
      <c r="C85" s="7" t="str">
        <f>IF(I70="","",I70)</f>
        <v>Does not apply</v>
      </c>
      <c r="D85" s="7" t="s">
        <v>6</v>
      </c>
      <c r="E85" s="7" t="s">
        <v>19</v>
      </c>
      <c r="F85" s="7">
        <v>2</v>
      </c>
      <c r="G85" s="7" t="s">
        <v>22</v>
      </c>
      <c r="H85" s="7"/>
      <c r="I85" s="7" t="s">
        <v>6</v>
      </c>
      <c r="J85" s="7" t="s">
        <v>19</v>
      </c>
      <c r="K85" s="7">
        <v>1</v>
      </c>
      <c r="L85" s="7" t="s">
        <v>32</v>
      </c>
      <c r="M85" s="7"/>
      <c r="N85" s="7" t="s">
        <v>6</v>
      </c>
      <c r="O85" s="7" t="s">
        <v>19</v>
      </c>
      <c r="P85" s="7">
        <v>2</v>
      </c>
      <c r="Q85" s="7" t="s">
        <v>22</v>
      </c>
      <c r="R85" s="7"/>
      <c r="S85" s="7"/>
      <c r="T85" s="7"/>
      <c r="U85" s="7"/>
      <c r="V85" s="7"/>
      <c r="W85" s="7"/>
    </row>
    <row r="87" spans="1:1" x14ac:dyDescent="0.25">
      <c r="A87" s="8" t="s">
        <v>359</v>
      </c>
    </row>
    <row r="88" spans="1:14" x14ac:dyDescent="0.25">
      <c r="A88" s="3" t="s">
        <v>284</v>
      </c>
      <c r="B88" s="3"/>
      <c r="C88" s="3" t="s">
        <v>285</v>
      </c>
      <c r="D88" s="3"/>
      <c r="E88" s="3"/>
      <c r="F88" s="3"/>
      <c r="G88" s="3"/>
      <c r="H88" s="3"/>
      <c r="I88" s="3"/>
      <c r="J88" s="3"/>
      <c r="K88" s="3" t="s">
        <v>356</v>
      </c>
      <c r="L88" s="3" t="s">
        <v>357</v>
      </c>
      <c r="M88" s="3" t="s">
        <v>358</v>
      </c>
      <c r="N88" s="3" t="s">
        <v>2</v>
      </c>
    </row>
    <row r="89" spans="1:14" x14ac:dyDescent="0.25">
      <c r="A89" s="16" t="s">
        <v>286</v>
      </c>
      <c r="B89" s="16"/>
      <c r="C89" s="7" t="s">
        <v>287</v>
      </c>
      <c r="D89" s="7"/>
      <c r="E89" s="7"/>
      <c r="F89" s="7"/>
      <c r="G89" s="7"/>
      <c r="H89" s="7"/>
      <c r="I89" s="7"/>
      <c r="J89" s="7"/>
      <c r="K89" s="7" t="s">
        <v>22</v>
      </c>
      <c r="L89" s="7" t="s">
        <v>22</v>
      </c>
      <c r="M89" s="7" t="s">
        <v>22</v>
      </c>
      <c r="N89" s="7"/>
    </row>
    <row r="90" spans="1:14" x14ac:dyDescent="0.25">
      <c r="A90" s="16" t="s">
        <v>288</v>
      </c>
      <c r="B90" s="16"/>
      <c r="C90" s="7" t="s">
        <v>289</v>
      </c>
      <c r="D90" s="7"/>
      <c r="E90" s="7"/>
      <c r="F90" s="7"/>
      <c r="G90" s="7"/>
      <c r="H90" s="7"/>
      <c r="I90" s="7"/>
      <c r="J90" s="7"/>
      <c r="K90" s="7">
        <v>3</v>
      </c>
      <c r="L90" s="7">
        <v>9</v>
      </c>
      <c r="M90" s="7">
        <v>2</v>
      </c>
      <c r="N90" s="7"/>
    </row>
    <row r="91" spans="1:14" x14ac:dyDescent="0.25">
      <c r="A91" s="16" t="s">
        <v>290</v>
      </c>
      <c r="B91" s="16"/>
      <c r="C91" s="7" t="s">
        <v>291</v>
      </c>
      <c r="D91" s="7"/>
      <c r="E91" s="7"/>
      <c r="F91" s="7"/>
      <c r="G91" s="7"/>
      <c r="H91" s="7"/>
      <c r="I91" s="7"/>
      <c r="J91" s="7"/>
      <c r="K91" s="7">
        <v>6</v>
      </c>
      <c r="L91" s="7">
        <v>41</v>
      </c>
      <c r="M91" s="7">
        <v>3</v>
      </c>
      <c r="N91" s="7"/>
    </row>
    <row r="92" spans="1:14" x14ac:dyDescent="0.25">
      <c r="A92" s="16" t="s">
        <v>292</v>
      </c>
      <c r="B92" s="16"/>
      <c r="C92" s="7" t="s">
        <v>293</v>
      </c>
      <c r="D92" s="7"/>
      <c r="E92" s="7"/>
      <c r="F92" s="7"/>
      <c r="G92" s="7"/>
      <c r="H92" s="7"/>
      <c r="I92" s="7"/>
      <c r="J92" s="7"/>
      <c r="K92" s="7">
        <v>8</v>
      </c>
      <c r="L92" s="7">
        <v>36</v>
      </c>
      <c r="M92" s="7">
        <v>2</v>
      </c>
      <c r="N92" s="7"/>
    </row>
    <row r="93" spans="1:14" x14ac:dyDescent="0.25">
      <c r="A93" s="16" t="s">
        <v>294</v>
      </c>
      <c r="B93" s="16"/>
      <c r="C93" s="7" t="s">
        <v>295</v>
      </c>
      <c r="D93" s="7"/>
      <c r="E93" s="7"/>
      <c r="F93" s="7"/>
      <c r="G93" s="7"/>
      <c r="H93" s="7"/>
      <c r="I93" s="7"/>
      <c r="J93" s="7"/>
      <c r="K93" s="7">
        <v>7</v>
      </c>
      <c r="L93" s="7">
        <v>39</v>
      </c>
      <c r="M93" s="7">
        <v>4</v>
      </c>
      <c r="N93" s="7"/>
    </row>
    <row r="94" spans="1:14" x14ac:dyDescent="0.25">
      <c r="A94" s="16" t="s">
        <v>296</v>
      </c>
      <c r="B94" s="16"/>
      <c r="C94" s="7" t="s">
        <v>297</v>
      </c>
      <c r="D94" s="7"/>
      <c r="E94" s="7"/>
      <c r="F94" s="7"/>
      <c r="G94" s="7"/>
      <c r="H94" s="7"/>
      <c r="I94" s="7"/>
      <c r="J94" s="7"/>
      <c r="K94" s="7">
        <v>7</v>
      </c>
      <c r="L94" s="7">
        <v>36</v>
      </c>
      <c r="M94" s="7">
        <v>3</v>
      </c>
      <c r="N94" s="7"/>
    </row>
    <row r="95" spans="1:14" x14ac:dyDescent="0.25">
      <c r="A95" s="16" t="s">
        <v>298</v>
      </c>
      <c r="B95" s="16"/>
      <c r="C95" s="7" t="s">
        <v>299</v>
      </c>
      <c r="D95" s="7"/>
      <c r="E95" s="7"/>
      <c r="F95" s="7"/>
      <c r="G95" s="7"/>
      <c r="H95" s="7"/>
      <c r="I95" s="7"/>
      <c r="J95" s="7"/>
      <c r="K95" s="7">
        <f>IFERROR(ROUND(AVERAGE(K91:K94),0),"")</f>
        <v>7</v>
      </c>
      <c r="L95" s="7">
        <f>IFERROR(ROUND(AVERAGE(L91:L94),0),"")</f>
        <v>38</v>
      </c>
      <c r="M95" s="7">
        <f>IFERROR(ROUND(AVERAGE(M91:M94),0),"")</f>
        <v>3</v>
      </c>
      <c r="N95" s="7" t="str">
        <f>IFERROR(ROUND(AVERAGE(N91:N94),0),"")</f>
        <v/>
      </c>
    </row>
    <row r="96" spans="1:14" x14ac:dyDescent="0.25">
      <c r="A96" s="16" t="s">
        <v>300</v>
      </c>
      <c r="B96" s="16"/>
      <c r="C96" s="7" t="s">
        <v>301</v>
      </c>
      <c r="D96" s="7"/>
      <c r="E96" s="7"/>
      <c r="F96" s="7"/>
      <c r="G96" s="7"/>
      <c r="H96" s="7"/>
      <c r="I96" s="7"/>
      <c r="J96" s="7"/>
      <c r="K96" s="7">
        <v>2</v>
      </c>
      <c r="L96" s="7">
        <v>4</v>
      </c>
      <c r="M96" s="7">
        <v>6</v>
      </c>
      <c r="N96" s="7"/>
    </row>
    <row r="98" spans="1:1" x14ac:dyDescent="0.25">
      <c r="A98" s="8" t="s">
        <v>360</v>
      </c>
    </row>
    <row r="99" spans="1:14" x14ac:dyDescent="0.25">
      <c r="A99" s="3" t="s">
        <v>361</v>
      </c>
      <c r="B99" s="3"/>
      <c r="C99" s="3"/>
      <c r="D99" s="3"/>
      <c r="E99" s="3"/>
      <c r="F99" s="3"/>
      <c r="G99" s="3"/>
      <c r="H99" s="3"/>
      <c r="I99" s="3"/>
      <c r="J99" s="3"/>
      <c r="K99" s="3" t="s">
        <v>356</v>
      </c>
      <c r="L99" s="3" t="s">
        <v>357</v>
      </c>
      <c r="M99" s="3" t="s">
        <v>358</v>
      </c>
      <c r="N99" s="3" t="s">
        <v>2</v>
      </c>
    </row>
    <row r="100" spans="1:14" x14ac:dyDescent="0.25">
      <c r="A100" s="16" t="s">
        <v>304</v>
      </c>
      <c r="B100" s="16"/>
      <c r="C100" s="16"/>
      <c r="D100" s="16"/>
      <c r="E100" s="16"/>
      <c r="F100" s="16"/>
      <c r="G100" s="16"/>
      <c r="H100" s="16"/>
      <c r="I100" s="16"/>
      <c r="J100" s="16"/>
      <c r="K100" s="7">
        <f>IF(COUNTA(D76:D85)=0,"",COUNTIF(D76:D85,"Caught"))</f>
        <v>10</v>
      </c>
      <c r="L100" s="7">
        <f>IF(COUNTA(I76:I85)=0,"",COUNTIF(I76:I85,"Caught"))</f>
        <v>10</v>
      </c>
      <c r="M100" s="7">
        <f>IF(COUNTA(N76:N85)=0,"",COUNTIF(N76:N85,"Caught"))</f>
        <v>7</v>
      </c>
      <c r="N100" s="7" t="str">
        <f>IF(COUNTA(S76:S85)=0,"",COUNTIF(S76:S85,"Caught"))</f>
        <v/>
      </c>
    </row>
    <row r="101" spans="1:14" x14ac:dyDescent="0.25">
      <c r="A101" s="16" t="s">
        <v>305</v>
      </c>
      <c r="B101" s="16"/>
      <c r="C101" s="16"/>
      <c r="D101" s="16"/>
      <c r="E101" s="16"/>
      <c r="F101" s="16"/>
      <c r="G101" s="16"/>
      <c r="H101" s="16"/>
      <c r="I101" s="16"/>
      <c r="J101" s="16"/>
      <c r="K101" s="7">
        <f>IF(COUNTA(D76:D85)=0,"",COUNTIF(E76:E85,"Right"))</f>
        <v>9</v>
      </c>
      <c r="L101" s="7">
        <f>IF(COUNTA(I76:I85)=0,"",COUNTIF(J76:J85,"Right"))</f>
        <v>7</v>
      </c>
      <c r="M101" s="7">
        <f>IF(COUNTA(N76:N85)=0,"",COUNTIF(O76:O85,"Right"))</f>
        <v>6</v>
      </c>
      <c r="N101" s="7" t="str">
        <f>IF(COUNTA(S76:S85)=0,"",COUNTIF(T76:T85,"Right"))</f>
        <v/>
      </c>
    </row>
    <row r="102" spans="1:14" x14ac:dyDescent="0.25">
      <c r="A102" s="16" t="s">
        <v>306</v>
      </c>
      <c r="B102" s="16"/>
      <c r="C102" s="16"/>
      <c r="D102" s="16"/>
      <c r="E102" s="16"/>
      <c r="F102" s="16"/>
      <c r="G102" s="16"/>
      <c r="H102" s="16"/>
      <c r="I102" s="16"/>
      <c r="J102" s="16"/>
      <c r="K102" s="7">
        <f>IF(COUNTA(D76:D85)=0,"",SUM(F76:F85))</f>
        <v>17</v>
      </c>
      <c r="L102" s="7">
        <f>IF(COUNTA(I76:I85)=0,"",SUM(K76:K85))</f>
        <v>9</v>
      </c>
      <c r="M102" s="7">
        <f>IF(COUNTA(N76:N85)=0,"",SUM(P76:P85))</f>
        <v>12</v>
      </c>
      <c r="N102" s="7" t="str">
        <f>IF(COUNTA(S76:S85)=0,"",SUM(U76:U85))</f>
        <v/>
      </c>
    </row>
    <row r="103" spans="1:14" x14ac:dyDescent="0.25">
      <c r="A103" s="16" t="s">
        <v>307</v>
      </c>
      <c r="B103" s="16"/>
      <c r="C103" s="16"/>
      <c r="D103" s="16"/>
      <c r="E103" s="16"/>
      <c r="F103" s="16"/>
      <c r="G103" s="16"/>
      <c r="H103" s="16"/>
      <c r="I103" s="16"/>
      <c r="J103" s="16"/>
      <c r="K103" s="7">
        <f>K95</f>
        <v>7</v>
      </c>
      <c r="L103" s="7">
        <f>L95</f>
        <v>38</v>
      </c>
      <c r="M103" s="7">
        <f>M95</f>
        <v>3</v>
      </c>
      <c r="N103" s="7" t="str">
        <f>N95</f>
        <v/>
      </c>
    </row>
    <row r="104" spans="1:14" x14ac:dyDescent="0.25">
      <c r="A104" s="16" t="s">
        <v>300</v>
      </c>
      <c r="B104" s="16"/>
      <c r="C104" s="16"/>
      <c r="D104" s="16"/>
      <c r="E104" s="16"/>
      <c r="F104" s="16"/>
      <c r="G104" s="16"/>
      <c r="H104" s="16"/>
      <c r="I104" s="16"/>
      <c r="J104" s="16"/>
      <c r="K104" s="7">
        <f>IF(K96="","",K96)</f>
        <v>2</v>
      </c>
      <c r="L104" s="7">
        <f>IF(L96="","",L96)</f>
        <v>4</v>
      </c>
      <c r="M104" s="7">
        <f>IF(M96="","",M96)</f>
        <v>6</v>
      </c>
      <c r="N104" s="7" t="str">
        <f>IF(N96="","",N96)</f>
        <v/>
      </c>
    </row>
    <row r="105" spans="1:14" x14ac:dyDescent="0.25">
      <c r="A105" s="16" t="s">
        <v>308</v>
      </c>
      <c r="B105" s="16"/>
      <c r="C105" s="16"/>
      <c r="D105" s="16"/>
      <c r="E105" s="16"/>
      <c r="F105" s="16"/>
      <c r="G105" s="16"/>
      <c r="H105" s="16"/>
      <c r="I105" s="16"/>
      <c r="J105" s="16"/>
      <c r="K105" s="7" t="str">
        <f>IF(COUNTA(G76:G85)=0,"",IF(COUNTIF(G76:G85,"Yes")=COUNTA(G76:G85),"Yes","No"))</f>
        <v>Yes</v>
      </c>
      <c r="L105" s="7" t="str">
        <f>IF(COUNTA(L76:L85)=0,"",IF(COUNTIF(L76:L85,"Yes")=COUNTA(L76:L85),"Yes","No"))</f>
        <v>No</v>
      </c>
      <c r="M105" s="7" t="str">
        <f>IF(COUNTA(Q76:Q85)=0,"",IF(COUNTIF(Q76:Q85,"Yes")=COUNTA(Q76:Q85),"Yes","No"))</f>
        <v>Yes</v>
      </c>
      <c r="N105" s="7" t="str">
        <f>IF(COUNTA(V76:V85)=0,"",IF(COUNTIF(V76:V85,"Yes")=COUNTA(V76:V85),"Yes","No"))</f>
        <v/>
      </c>
    </row>
    <row r="106" spans="1:14" x14ac:dyDescent="0.25">
      <c r="A106" s="16" t="s">
        <v>288</v>
      </c>
      <c r="B106" s="16"/>
      <c r="C106" s="16"/>
      <c r="D106" s="16"/>
      <c r="E106" s="16"/>
      <c r="F106" s="16"/>
      <c r="G106" s="16"/>
      <c r="H106" s="16"/>
      <c r="I106" s="16"/>
      <c r="J106" s="16"/>
      <c r="K106" s="7">
        <f>IF(K90="","",K90)</f>
        <v>3</v>
      </c>
      <c r="L106" s="7">
        <f>IF(L90="","",L90)</f>
        <v>9</v>
      </c>
      <c r="M106" s="7">
        <f>IF(M90="","",M90)</f>
        <v>2</v>
      </c>
      <c r="N106" s="7" t="str">
        <f>IF(N90="","",N90)</f>
        <v/>
      </c>
    </row>
    <row r="107" spans="1:14" x14ac:dyDescent="0.25">
      <c r="A107" s="16" t="s">
        <v>309</v>
      </c>
      <c r="B107" s="16"/>
      <c r="C107" s="16"/>
      <c r="D107" s="16"/>
      <c r="E107" s="16"/>
      <c r="F107" s="16"/>
      <c r="G107" s="16"/>
      <c r="H107" s="16"/>
      <c r="I107" s="16"/>
      <c r="J107" s="16"/>
      <c r="K107" s="7">
        <f>N71</f>
        <v>6</v>
      </c>
      <c r="L107" s="7"/>
      <c r="M107" s="7"/>
      <c r="N107" s="7"/>
    </row>
  </sheetData>
  <mergeCells count="65">
    <mergeCell ref="A2:N2"/>
    <mergeCell ref="A5:N5"/>
    <mergeCell ref="D20:H20"/>
    <mergeCell ref="I20:M20"/>
    <mergeCell ref="N20:R20"/>
    <mergeCell ref="S20:W20"/>
    <mergeCell ref="A34:B34"/>
    <mergeCell ref="C34:J34"/>
    <mergeCell ref="A35:B35"/>
    <mergeCell ref="C35:J35"/>
    <mergeCell ref="A36:B36"/>
    <mergeCell ref="C36:J36"/>
    <mergeCell ref="A37:B37"/>
    <mergeCell ref="C37:J37"/>
    <mergeCell ref="A38:B38"/>
    <mergeCell ref="C38:J38"/>
    <mergeCell ref="A39:B39"/>
    <mergeCell ref="C39:J39"/>
    <mergeCell ref="A40:B40"/>
    <mergeCell ref="C40:J40"/>
    <mergeCell ref="A41:B41"/>
    <mergeCell ref="C41:J41"/>
    <mergeCell ref="A42:B42"/>
    <mergeCell ref="C42:J42"/>
    <mergeCell ref="A45:J45"/>
    <mergeCell ref="A46:J46"/>
    <mergeCell ref="A47:J47"/>
    <mergeCell ref="A48:J48"/>
    <mergeCell ref="A49:J49"/>
    <mergeCell ref="A50:J50"/>
    <mergeCell ref="A51:J51"/>
    <mergeCell ref="A52:J52"/>
    <mergeCell ref="A53:J53"/>
    <mergeCell ref="A57:N57"/>
    <mergeCell ref="D74:H74"/>
    <mergeCell ref="I74:M74"/>
    <mergeCell ref="N74:R74"/>
    <mergeCell ref="S74:W74"/>
    <mergeCell ref="A88:B88"/>
    <mergeCell ref="C88:J88"/>
    <mergeCell ref="A89:B89"/>
    <mergeCell ref="C89:J89"/>
    <mergeCell ref="A90:B90"/>
    <mergeCell ref="C90:J90"/>
    <mergeCell ref="A91:B91"/>
    <mergeCell ref="C91:J91"/>
    <mergeCell ref="A92:B92"/>
    <mergeCell ref="C92:J92"/>
    <mergeCell ref="A93:B93"/>
    <mergeCell ref="C93:J93"/>
    <mergeCell ref="A94:B94"/>
    <mergeCell ref="C94:J94"/>
    <mergeCell ref="A95:B95"/>
    <mergeCell ref="C95:J95"/>
    <mergeCell ref="A96:B96"/>
    <mergeCell ref="C96:J96"/>
    <mergeCell ref="A99:J99"/>
    <mergeCell ref="A100:J100"/>
    <mergeCell ref="A101:J101"/>
    <mergeCell ref="A102:J102"/>
    <mergeCell ref="A103:J103"/>
    <mergeCell ref="A104:J104"/>
    <mergeCell ref="A105:J105"/>
    <mergeCell ref="A106:J106"/>
    <mergeCell ref="A107:J107"/>
  </mergeCells>
  <conditionalFormatting sqref="D22:D31">
    <cfRule type="expression" dxfId="38" priority="1">
      <formula>D22="Missed"</formula>
    </cfRule>
  </conditionalFormatting>
  <conditionalFormatting sqref="E22:E31">
    <cfRule type="expression" dxfId="39" priority="2">
      <formula>E22="Wrong"</formula>
    </cfRule>
  </conditionalFormatting>
  <conditionalFormatting sqref="I22:I31">
    <cfRule type="expression" dxfId="40" priority="3">
      <formula>I22="Missed"</formula>
    </cfRule>
  </conditionalFormatting>
  <conditionalFormatting sqref="J22:J31">
    <cfRule type="expression" dxfId="41" priority="4">
      <formula>J22="Wrong"</formula>
    </cfRule>
  </conditionalFormatting>
  <conditionalFormatting sqref="N22:N31">
    <cfRule type="expression" dxfId="42" priority="5">
      <formula>N22="Missed"</formula>
    </cfRule>
  </conditionalFormatting>
  <conditionalFormatting sqref="O22:O31">
    <cfRule type="expression" dxfId="43" priority="6">
      <formula>O22="Wrong"</formula>
    </cfRule>
  </conditionalFormatting>
  <conditionalFormatting sqref="S22:S31">
    <cfRule type="expression" dxfId="44" priority="7">
      <formula>S22="Missed"</formula>
    </cfRule>
  </conditionalFormatting>
  <conditionalFormatting sqref="T22:T31">
    <cfRule type="expression" dxfId="45" priority="8">
      <formula>T22="Wrong"</formula>
    </cfRule>
  </conditionalFormatting>
  <conditionalFormatting sqref="D76:D85">
    <cfRule type="expression" dxfId="46" priority="9">
      <formula>D76="Missed"</formula>
    </cfRule>
  </conditionalFormatting>
  <conditionalFormatting sqref="E76:E85">
    <cfRule type="expression" dxfId="47" priority="10">
      <formula>E76="Wrong"</formula>
    </cfRule>
  </conditionalFormatting>
  <conditionalFormatting sqref="I76:I85">
    <cfRule type="expression" dxfId="48" priority="11">
      <formula>I76="Missed"</formula>
    </cfRule>
  </conditionalFormatting>
  <conditionalFormatting sqref="J76:J85">
    <cfRule type="expression" dxfId="49" priority="12">
      <formula>J76="Wrong"</formula>
    </cfRule>
  </conditionalFormatting>
  <conditionalFormatting sqref="N76:N85">
    <cfRule type="expression" dxfId="50" priority="13">
      <formula>N76="Missed"</formula>
    </cfRule>
  </conditionalFormatting>
  <conditionalFormatting sqref="O76:O85">
    <cfRule type="expression" dxfId="51" priority="14">
      <formula>O76="Wrong"</formula>
    </cfRule>
  </conditionalFormatting>
  <conditionalFormatting sqref="S76:S85">
    <cfRule type="expression" dxfId="52" priority="15">
      <formula>S76="Missed"</formula>
    </cfRule>
  </conditionalFormatting>
  <conditionalFormatting sqref="T76:T85">
    <cfRule type="expression" dxfId="53" priority="16">
      <formula>T76="Wrong"</formula>
    </cfRule>
  </conditionalFormatting>
  <dataValidations count="44">
    <dataValidation type="list" allowBlank="1" showErrorMessage="1" errorStyle="stop" errorTitle="Pick from the list" error="Choose one of the options in the Caught list on the READ ME sheet." sqref="D22:D31">
      <formula1>'READ ME'!$G$4:$G$5</formula1>
    </dataValidation>
    <dataValidation type="list" allowBlank="1" showErrorMessage="1" errorStyle="stop" errorTitle="Pick from the list" error="Choose one of the options in the Caught list on the READ ME sheet." sqref="D76:D85">
      <formula1>'READ ME'!$G$4:$G$5</formula1>
    </dataValidation>
    <dataValidation type="list" allowBlank="1" showErrorMessage="1" errorStyle="stop" errorTitle="Pick from the list" error="Choose one of the options in the Call list on the READ ME sheet." sqref="E22:E31">
      <formula1>'READ ME'!$H$4:$H$5</formula1>
    </dataValidation>
    <dataValidation type="list" allowBlank="1" showErrorMessage="1" errorStyle="stop" errorTitle="Pick from the list" error="Choose one of the options in the Source type list on the READ ME sheet." sqref="E61:E70">
      <formula1>'READ ME'!$J$4:$J$11</formula1>
    </dataValidation>
    <dataValidation type="list" allowBlank="1" showErrorMessage="1" errorStyle="stop" errorTitle="Pick from the list" error="Choose one of the options in the Call list on the READ ME sheet." sqref="E76:E85">
      <formula1>'READ ME'!$H$4:$H$5</formula1>
    </dataValidation>
    <dataValidation type="list" allowBlank="1" showErrorMessage="1" errorStyle="stop" errorTitle="Pick from the list" error="Choose one of the options in the Source type list on the READ ME sheet." sqref="E7:E16">
      <formula1>'READ ME'!$J$4:$J$11</formula1>
    </dataValidation>
    <dataValidation type="whole" allowBlank="1" showErrorMessage="1" errorStyle="stop" errorTitle="Reasoning" error="Score 0 (no reasoning), 1 (a summary with no clause or profile fact) or 2 (the scoping clause and the profile fact)." sqref="F22:F31">
      <formula1>0</formula1>
      <formula2>2</formula2>
    </dataValidation>
    <dataValidation type="whole" allowBlank="1" showErrorMessage="1" errorStyle="stop" errorTitle="Reasoning" error="Score 0 (no reasoning), 1 (a summary with no clause or profile fact) or 2 (the scoping clause and the profile fact)." sqref="F76:F85">
      <formula1>0</formula1>
      <formula2>2</formula2>
    </dataValidation>
    <dataValidation type="list" allowBlank="1" showErrorMessage="1" errorStyle="stop" errorTitle="Pick from the list" error="Choose one of the options in the Record exports list on the READ ME sheet." sqref="G22:G31">
      <formula1>'READ ME'!$K$4:$K$6</formula1>
    </dataValidation>
    <dataValidation type="list" allowBlank="1" showErrorMessage="1" errorStyle="stop" errorTitle="Pick from the list" error="Choose one of the options in the Record exports list on the READ ME sheet." sqref="G76:G85">
      <formula1>'READ ME'!$K$4:$K$6</formula1>
    </dataValidation>
    <dataValidation type="list" allowBlank="1" showErrorMessage="1" errorStyle="stop" errorTitle="Pick from the list" error="Choose one of the options in the Caught list on the READ ME sheet." sqref="I22:I31">
      <formula1>'READ ME'!$G$4:$G$5</formula1>
    </dataValidation>
    <dataValidation type="list" allowBlank="1" showErrorMessage="1" errorStyle="stop" errorTitle="Pick from the list" error="Choose one of the options in the Team's call list on the READ ME sheet." sqref="I61:I70">
      <formula1>'READ ME'!$I$4:$I$6</formula1>
    </dataValidation>
    <dataValidation type="list" allowBlank="1" showErrorMessage="1" errorStyle="stop" errorTitle="Pick from the list" error="Choose one of the options in the Caught list on the READ ME sheet." sqref="I76:I85">
      <formula1>'READ ME'!$G$4:$G$5</formula1>
    </dataValidation>
    <dataValidation type="list" allowBlank="1" showErrorMessage="1" errorStyle="stop" errorTitle="Pick from the list" error="Choose one of the options in the Team's call list on the READ ME sheet." sqref="I7:I16">
      <formula1>'READ ME'!$I$4:$I$6</formula1>
    </dataValidation>
    <dataValidation type="list" allowBlank="1" showErrorMessage="1" errorStyle="stop" errorTitle="Pick from the list" error="Choose one of the options in the Call list on the READ ME sheet." sqref="J22:J31">
      <formula1>'READ ME'!$H$4:$H$5</formula1>
    </dataValidation>
    <dataValidation type="list" allowBlank="1" showErrorMessage="1" errorStyle="stop" errorTitle="Pick from the list" error="Choose one of the options in the Call list on the READ ME sheet." sqref="J76:J85">
      <formula1>'READ ME'!$H$4:$H$5</formula1>
    </dataValidation>
    <dataValidation type="whole" allowBlank="1" showErrorMessage="1" errorStyle="stop" errorTitle="Reasoning" error="Score 0 (no reasoning), 1 (a summary with no clause or profile fact) or 2 (the scoping clause and the profile fact)." sqref="K22:K31">
      <formula1>0</formula1>
      <formula2>2</formula2>
    </dataValidation>
    <dataValidation type="list" allowBlank="1" showErrorMessage="1" errorStyle="stop" errorTitle="Pick from the list" error="Choose one of the options in the Yes or no list on the READ ME sheet." sqref="K35:N35">
      <formula1>'READ ME'!$L$4:$L$5</formula1>
    </dataValidation>
    <dataValidation type="whole" operator="greaterThanOrEqual" allowBlank="1" showErrorMessage="1" errorStyle="stop" errorTitle="Number" error="Enter a whole number of 0 or more." sqref="K36:N40">
      <formula1>0</formula1>
    </dataValidation>
    <dataValidation type="decimal" operator="greaterThanOrEqual" allowBlank="1" showErrorMessage="1" errorStyle="stop" errorTitle="Days" error="Enter a number of days of 0 or more, for example 2.5." sqref="K42:N42">
      <formula1>0</formula1>
    </dataValidation>
    <dataValidation type="whole" allowBlank="1" showErrorMessage="1" errorStyle="stop" errorTitle="Reasoning" error="Score 0 (no reasoning), 1 (a summary with no clause or profile fact) or 2 (the scoping clause and the profile fact)." sqref="K76:K85">
      <formula1>0</formula1>
      <formula2>2</formula2>
    </dataValidation>
    <dataValidation type="list" allowBlank="1" showErrorMessage="1" errorStyle="stop" errorTitle="Pick from the list" error="Choose one of the options in the Yes or no list on the READ ME sheet." sqref="K89:N89">
      <formula1>'READ ME'!$L$4:$L$5</formula1>
    </dataValidation>
    <dataValidation type="whole" operator="greaterThanOrEqual" allowBlank="1" showErrorMessage="1" errorStyle="stop" errorTitle="Number" error="Enter a whole number of 0 or more." sqref="K90:N94">
      <formula1>0</formula1>
    </dataValidation>
    <dataValidation type="decimal" operator="greaterThanOrEqual" allowBlank="1" showErrorMessage="1" errorStyle="stop" errorTitle="Days" error="Enter a number of days of 0 or more, for example 2.5." sqref="K96:N96">
      <formula1>0</formula1>
    </dataValidation>
    <dataValidation type="list" allowBlank="1" showErrorMessage="1" errorStyle="stop" errorTitle="Pick from the list" error="Choose one of the options in the Record exports list on the READ ME sheet." sqref="L22:L31">
      <formula1>'READ ME'!$K$4:$K$6</formula1>
    </dataValidation>
    <dataValidation type="list" allowBlank="1" showErrorMessage="1" errorStyle="stop" errorTitle="Pick from the list" error="Choose one of the options in the Record exports list on the READ ME sheet." sqref="L76:L85">
      <formula1>'READ ME'!$K$4:$K$6</formula1>
    </dataValidation>
    <dataValidation type="list" allowBlank="1" showErrorMessage="1" errorStyle="stop" errorTitle="Pick from the list" error="Choose one of the options in the Caught list on the READ ME sheet." sqref="N22:N31">
      <formula1>'READ ME'!$G$4:$G$5</formula1>
    </dataValidation>
    <dataValidation type="list" allowBlank="1" showErrorMessage="1" errorStyle="stop" errorTitle="Pick from the list" error="Choose one of the options in the Caught list on the READ ME sheet." sqref="N76:N85">
      <formula1>'READ ME'!$G$4:$G$5</formula1>
    </dataValidation>
    <dataValidation type="whole" allowBlank="1" showErrorMessage="1" errorStyle="stop" errorTitle="Update number" error="Enter the number, 1 to 10, of the update this one pairs with." sqref="N7:N16">
      <formula1>1</formula1>
      <formula2>10</formula2>
    </dataValidation>
    <dataValidation type="list" allowBlank="1" showErrorMessage="1" errorStyle="stop" errorTitle="Pick from the list" error="Choose one of the options in the Call list on the READ ME sheet." sqref="O22:O31">
      <formula1>'READ ME'!$H$4:$H$5</formula1>
    </dataValidation>
    <dataValidation type="whole" allowBlank="1" showErrorMessage="1" errorStyle="stop" errorTitle="Update number" error="Enter the number, 1 to 10, of the update this one pairs with." sqref="O61:O70">
      <formula1>1</formula1>
      <formula2>10</formula2>
    </dataValidation>
    <dataValidation type="list" allowBlank="1" showErrorMessage="1" errorStyle="stop" errorTitle="Pick from the list" error="Choose one of the options in the Call list on the READ ME sheet." sqref="O76:O85">
      <formula1>'READ ME'!$H$4:$H$5</formula1>
    </dataValidation>
    <dataValidation type="whole" allowBlank="1" showErrorMessage="1" errorStyle="stop" errorTitle="Reasoning" error="Score 0 (no reasoning), 1 (a summary with no clause or profile fact) or 2 (the scoping clause and the profile fact)." sqref="P22:P31">
      <formula1>0</formula1>
      <formula2>2</formula2>
    </dataValidation>
    <dataValidation type="whole" allowBlank="1" showErrorMessage="1" errorStyle="stop" errorTitle="Reasoning" error="Score 0 (no reasoning), 1 (a summary with no clause or profile fact) or 2 (the scoping clause and the profile fact)." sqref="P76:P85">
      <formula1>0</formula1>
      <formula2>2</formula2>
    </dataValidation>
    <dataValidation type="list" allowBlank="1" showErrorMessage="1" errorStyle="stop" errorTitle="Pick from the list" error="Choose one of the options in the Record exports list on the READ ME sheet." sqref="Q22:Q31">
      <formula1>'READ ME'!$K$4:$K$6</formula1>
    </dataValidation>
    <dataValidation type="list" allowBlank="1" showErrorMessage="1" errorStyle="stop" errorTitle="Pick from the list" error="Choose one of the options in the Record exports list on the READ ME sheet." sqref="Q76:Q85">
      <formula1>'READ ME'!$K$4:$K$6</formula1>
    </dataValidation>
    <dataValidation type="list" allowBlank="1" showErrorMessage="1" errorStyle="stop" errorTitle="Pick from the list" error="Choose one of the options in the Caught list on the READ ME sheet." sqref="S22:S31">
      <formula1>'READ ME'!$G$4:$G$5</formula1>
    </dataValidation>
    <dataValidation type="list" allowBlank="1" showErrorMessage="1" errorStyle="stop" errorTitle="Pick from the list" error="Choose one of the options in the Caught list on the READ ME sheet." sqref="S76:S85">
      <formula1>'READ ME'!$G$4:$G$5</formula1>
    </dataValidation>
    <dataValidation type="list" allowBlank="1" showErrorMessage="1" errorStyle="stop" errorTitle="Pick from the list" error="Choose one of the options in the Call list on the READ ME sheet." sqref="T22:T31">
      <formula1>'READ ME'!$H$4:$H$5</formula1>
    </dataValidation>
    <dataValidation type="list" allowBlank="1" showErrorMessage="1" errorStyle="stop" errorTitle="Pick from the list" error="Choose one of the options in the Call list on the READ ME sheet." sqref="T76:T85">
      <formula1>'READ ME'!$H$4:$H$5</formula1>
    </dataValidation>
    <dataValidation type="whole" allowBlank="1" showErrorMessage="1" errorStyle="stop" errorTitle="Reasoning" error="Score 0 (no reasoning), 1 (a summary with no clause or profile fact) or 2 (the scoping clause and the profile fact)." sqref="U22:U31">
      <formula1>0</formula1>
      <formula2>2</formula2>
    </dataValidation>
    <dataValidation type="whole" allowBlank="1" showErrorMessage="1" errorStyle="stop" errorTitle="Reasoning" error="Score 0 (no reasoning), 1 (a summary with no clause or profile fact) or 2 (the scoping clause and the profile fact)." sqref="U76:U85">
      <formula1>0</formula1>
      <formula2>2</formula2>
    </dataValidation>
    <dataValidation type="list" allowBlank="1" showErrorMessage="1" errorStyle="stop" errorTitle="Pick from the list" error="Choose one of the options in the Record exports list on the READ ME sheet." sqref="V22:V31">
      <formula1>'READ ME'!$K$4:$K$6</formula1>
    </dataValidation>
    <dataValidation type="list" allowBlank="1" showErrorMessage="1" errorStyle="stop" errorTitle="Pick from the list" error="Choose one of the options in the Record exports list on the READ ME sheet." sqref="V76:V85">
      <formula1>'READ ME'!$K$4:$K$6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20" customWidth="1"/>
    <col min="3" max="3" width="22" customWidth="1"/>
    <col min="4" max="4" width="60" customWidth="1"/>
    <col min="5" max="5" width="48" customWidth="1"/>
  </cols>
  <sheetData>
    <row r="1" spans="1:5" x14ac:dyDescent="0.25">
      <c r="A1" s="3" t="s">
        <v>362</v>
      </c>
      <c r="B1" s="3" t="s">
        <v>363</v>
      </c>
      <c r="C1" s="3" t="s">
        <v>364</v>
      </c>
      <c r="D1" s="3" t="s">
        <v>365</v>
      </c>
      <c r="E1" s="3" t="s">
        <v>366</v>
      </c>
    </row>
    <row r="2" spans="1:5" x14ac:dyDescent="0.25">
      <c r="A2" s="12">
        <v>46295</v>
      </c>
      <c r="B2" s="5" t="s">
        <v>367</v>
      </c>
      <c r="C2" s="5" t="s">
        <v>368</v>
      </c>
      <c r="D2" s="5" t="s">
        <v>369</v>
      </c>
      <c r="E2" s="5" t="s">
        <v>370</v>
      </c>
    </row>
    <row r="3" spans="1:5" x14ac:dyDescent="0.25">
      <c r="A3" s="12"/>
      <c r="B3" s="5"/>
      <c r="C3" s="5"/>
      <c r="D3" s="5"/>
      <c r="E3" s="5"/>
    </row>
    <row r="4" spans="1:5" x14ac:dyDescent="0.25">
      <c r="A4" s="12"/>
      <c r="B4" s="5"/>
      <c r="C4" s="5"/>
      <c r="D4" s="5"/>
      <c r="E4" s="5"/>
    </row>
    <row r="5" spans="1:5" x14ac:dyDescent="0.25">
      <c r="A5" s="12"/>
      <c r="B5" s="5"/>
      <c r="C5" s="5"/>
      <c r="D5" s="5"/>
      <c r="E5" s="5"/>
    </row>
    <row r="6" spans="1:5" x14ac:dyDescent="0.25">
      <c r="A6" s="12"/>
      <c r="B6" s="5"/>
      <c r="C6" s="5"/>
      <c r="D6" s="5"/>
      <c r="E6" s="5"/>
    </row>
    <row r="7" spans="1:5" x14ac:dyDescent="0.25">
      <c r="A7" s="12"/>
      <c r="B7" s="5"/>
      <c r="C7" s="5"/>
      <c r="D7" s="5"/>
      <c r="E7" s="5"/>
    </row>
    <row r="8" spans="1:5" x14ac:dyDescent="0.25">
      <c r="A8" s="12"/>
      <c r="B8" s="5"/>
      <c r="C8" s="5"/>
      <c r="D8" s="5"/>
      <c r="E8" s="5"/>
    </row>
    <row r="9" spans="1:5" x14ac:dyDescent="0.25">
      <c r="A9" s="12"/>
      <c r="B9" s="5"/>
      <c r="C9" s="5"/>
      <c r="D9" s="5"/>
      <c r="E9" s="5"/>
    </row>
    <row r="10" spans="1:5" x14ac:dyDescent="0.25">
      <c r="A10" s="12"/>
      <c r="B10" s="5"/>
      <c r="C10" s="5"/>
      <c r="D10" s="5"/>
      <c r="E10" s="5"/>
    </row>
    <row r="11" spans="1:5" x14ac:dyDescent="0.25">
      <c r="A11" s="12"/>
      <c r="B11" s="5"/>
      <c r="C11" s="5"/>
      <c r="D11" s="5"/>
      <c r="E11" s="5"/>
    </row>
    <row r="12" spans="1:5" x14ac:dyDescent="0.25">
      <c r="A12" s="12"/>
      <c r="B12" s="5"/>
      <c r="C12" s="5"/>
      <c r="D12" s="5"/>
      <c r="E12" s="5"/>
    </row>
    <row r="13" spans="1:5" x14ac:dyDescent="0.25">
      <c r="A13" s="12"/>
      <c r="B13" s="5"/>
      <c r="C13" s="5"/>
      <c r="D13" s="5"/>
      <c r="E13" s="5"/>
    </row>
    <row r="14" spans="1:5" x14ac:dyDescent="0.25">
      <c r="A14" s="12"/>
      <c r="B14" s="5"/>
      <c r="C14" s="5"/>
      <c r="D14" s="5"/>
      <c r="E14" s="5"/>
    </row>
    <row r="15" spans="1:5" x14ac:dyDescent="0.25">
      <c r="A15" s="12"/>
      <c r="B15" s="5"/>
      <c r="C15" s="5"/>
      <c r="D15" s="5"/>
      <c r="E15" s="5"/>
    </row>
    <row r="16" spans="1:5" x14ac:dyDescent="0.25">
      <c r="A16" s="12"/>
      <c r="B16" s="5"/>
      <c r="C16" s="5"/>
      <c r="D16" s="5"/>
      <c r="E16" s="5"/>
    </row>
    <row r="17" spans="1:5" x14ac:dyDescent="0.25">
      <c r="A17" s="12"/>
      <c r="B17" s="5"/>
      <c r="C17" s="5"/>
      <c r="D17" s="5"/>
      <c r="E17" s="5"/>
    </row>
    <row r="18" spans="1:5" x14ac:dyDescent="0.25">
      <c r="A18" s="12"/>
      <c r="B18" s="5"/>
      <c r="C18" s="5"/>
      <c r="D18" s="5"/>
      <c r="E18" s="5"/>
    </row>
    <row r="19" spans="1:5" x14ac:dyDescent="0.25">
      <c r="A19" s="12"/>
      <c r="B19" s="5"/>
      <c r="C19" s="5"/>
      <c r="D19" s="5"/>
      <c r="E19" s="5"/>
    </row>
    <row r="20" spans="1:5" x14ac:dyDescent="0.25">
      <c r="A20" s="12"/>
      <c r="B20" s="5"/>
      <c r="C20" s="5"/>
      <c r="D20" s="5"/>
      <c r="E20" s="5"/>
    </row>
    <row r="21" spans="1:5" x14ac:dyDescent="0.25">
      <c r="A21" s="12"/>
      <c r="B21" s="5"/>
      <c r="C21" s="5"/>
      <c r="D21" s="5"/>
      <c r="E21" s="5"/>
    </row>
    <row r="22" spans="1:5" x14ac:dyDescent="0.25">
      <c r="A22" s="12"/>
      <c r="B22" s="5"/>
      <c r="C22" s="5"/>
      <c r="D22" s="5"/>
      <c r="E22" s="5"/>
    </row>
    <row r="23" spans="1:5" x14ac:dyDescent="0.25">
      <c r="A23" s="12"/>
      <c r="B23" s="5"/>
      <c r="C23" s="5"/>
      <c r="D23" s="5"/>
      <c r="E23" s="5"/>
    </row>
    <row r="24" spans="1:5" x14ac:dyDescent="0.25">
      <c r="A24" s="12"/>
      <c r="B24" s="5"/>
      <c r="C24" s="5"/>
      <c r="D24" s="5"/>
      <c r="E24" s="5"/>
    </row>
    <row r="25" spans="1:5" x14ac:dyDescent="0.25">
      <c r="A25" s="12"/>
      <c r="B25" s="5"/>
      <c r="C25" s="5"/>
      <c r="D25" s="5"/>
      <c r="E25" s="5"/>
    </row>
    <row r="26" spans="1:5" x14ac:dyDescent="0.25">
      <c r="A26" s="12"/>
      <c r="B26" s="5"/>
      <c r="C26" s="5"/>
      <c r="D26" s="5"/>
      <c r="E26" s="5"/>
    </row>
    <row r="27" spans="1:5" x14ac:dyDescent="0.25">
      <c r="A27" s="12"/>
      <c r="B27" s="5"/>
      <c r="C27" s="5"/>
      <c r="D27" s="5"/>
      <c r="E27" s="5"/>
    </row>
    <row r="28" spans="1:5" x14ac:dyDescent="0.25">
      <c r="A28" s="12"/>
      <c r="B28" s="5"/>
      <c r="C28" s="5"/>
      <c r="D28" s="5"/>
      <c r="E28" s="5"/>
    </row>
    <row r="29" spans="1:5" x14ac:dyDescent="0.25">
      <c r="A29" s="12"/>
      <c r="B29" s="5"/>
      <c r="C29" s="5"/>
      <c r="D29" s="5"/>
      <c r="E29" s="5"/>
    </row>
    <row r="30" spans="1:5" x14ac:dyDescent="0.25">
      <c r="A30" s="12"/>
      <c r="B30" s="5"/>
      <c r="C30" s="5"/>
      <c r="D30" s="5"/>
      <c r="E30" s="5"/>
    </row>
    <row r="31" spans="1:5" x14ac:dyDescent="0.25">
      <c r="A31" s="12"/>
      <c r="B31" s="5"/>
      <c r="C31" s="5"/>
      <c r="D31" s="5"/>
      <c r="E31" s="5"/>
    </row>
    <row r="32" spans="1:5" x14ac:dyDescent="0.25">
      <c r="A32" s="12"/>
      <c r="B32" s="5"/>
      <c r="C32" s="5"/>
      <c r="D32" s="5"/>
      <c r="E32" s="5"/>
    </row>
    <row r="33" spans="1:5" x14ac:dyDescent="0.25">
      <c r="A33" s="12"/>
      <c r="B33" s="5"/>
      <c r="C33" s="5"/>
      <c r="D33" s="5"/>
      <c r="E33" s="5"/>
    </row>
    <row r="34" spans="1:5" x14ac:dyDescent="0.25">
      <c r="A34" s="12"/>
      <c r="B34" s="5"/>
      <c r="C34" s="5"/>
      <c r="D34" s="5"/>
      <c r="E34" s="5"/>
    </row>
    <row r="35" spans="1:5" x14ac:dyDescent="0.25">
      <c r="A35" s="12"/>
      <c r="B35" s="5"/>
      <c r="C35" s="5"/>
      <c r="D35" s="5"/>
      <c r="E35" s="5"/>
    </row>
    <row r="36" spans="1:5" x14ac:dyDescent="0.25">
      <c r="A36" s="12"/>
      <c r="B36" s="5"/>
      <c r="C36" s="5"/>
      <c r="D36" s="5"/>
      <c r="E36" s="5"/>
    </row>
    <row r="37" spans="1:5" x14ac:dyDescent="0.25">
      <c r="A37" s="12"/>
      <c r="B37" s="5"/>
      <c r="C37" s="5"/>
      <c r="D37" s="5"/>
      <c r="E37" s="5"/>
    </row>
    <row r="38" spans="1:5" x14ac:dyDescent="0.25">
      <c r="A38" s="12"/>
      <c r="B38" s="5"/>
      <c r="C38" s="5"/>
      <c r="D38" s="5"/>
      <c r="E38" s="5"/>
    </row>
    <row r="39" spans="1:5" x14ac:dyDescent="0.25">
      <c r="A39" s="12"/>
      <c r="B39" s="5"/>
      <c r="C39" s="5"/>
      <c r="D39" s="5"/>
      <c r="E39" s="5"/>
    </row>
    <row r="40" spans="1:5" x14ac:dyDescent="0.25">
      <c r="A40" s="12"/>
      <c r="B40" s="5"/>
      <c r="C40" s="5"/>
      <c r="D40" s="5"/>
      <c r="E40" s="5"/>
    </row>
    <row r="41" spans="1:5" x14ac:dyDescent="0.25">
      <c r="A41" s="12"/>
      <c r="B41" s="5"/>
      <c r="C41" s="5"/>
      <c r="D41" s="5"/>
      <c r="E41" s="5"/>
    </row>
    <row r="42" spans="1:5" x14ac:dyDescent="0.25">
      <c r="A42" s="12"/>
      <c r="B42" s="5"/>
      <c r="C42" s="5"/>
      <c r="D42" s="5"/>
      <c r="E42" s="5"/>
    </row>
    <row r="43" spans="1:5" x14ac:dyDescent="0.25">
      <c r="A43" s="12"/>
      <c r="B43" s="5"/>
      <c r="C43" s="5"/>
      <c r="D43" s="5"/>
      <c r="E43" s="5"/>
    </row>
    <row r="44" spans="1:5" x14ac:dyDescent="0.25">
      <c r="A44" s="12"/>
      <c r="B44" s="5"/>
      <c r="C44" s="5"/>
      <c r="D44" s="5"/>
      <c r="E44" s="5"/>
    </row>
    <row r="45" spans="1:5" x14ac:dyDescent="0.25">
      <c r="A45" s="12"/>
      <c r="B45" s="5"/>
      <c r="C45" s="5"/>
      <c r="D45" s="5"/>
      <c r="E45" s="5"/>
    </row>
    <row r="46" spans="1:5" x14ac:dyDescent="0.25">
      <c r="A46" s="12"/>
      <c r="B46" s="5"/>
      <c r="C46" s="5"/>
      <c r="D46" s="5"/>
      <c r="E46" s="5"/>
    </row>
    <row r="47" spans="1:5" x14ac:dyDescent="0.25">
      <c r="A47" s="12"/>
      <c r="B47" s="5"/>
      <c r="C47" s="5"/>
      <c r="D47" s="5"/>
      <c r="E47" s="5"/>
    </row>
    <row r="48" spans="1:5" x14ac:dyDescent="0.25">
      <c r="A48" s="12"/>
      <c r="B48" s="5"/>
      <c r="C48" s="5"/>
      <c r="D48" s="5"/>
      <c r="E48" s="5"/>
    </row>
    <row r="49" spans="1:5" x14ac:dyDescent="0.25">
      <c r="A49" s="12"/>
      <c r="B49" s="5"/>
      <c r="C49" s="5"/>
      <c r="D49" s="5"/>
      <c r="E49" s="5"/>
    </row>
    <row r="50" spans="1:5" x14ac:dyDescent="0.25">
      <c r="A50" s="12"/>
      <c r="B50" s="5"/>
      <c r="C50" s="5"/>
      <c r="D50" s="5"/>
      <c r="E50" s="5"/>
    </row>
    <row r="51" spans="1:5" x14ac:dyDescent="0.25">
      <c r="A51" s="12"/>
      <c r="B51" s="5"/>
      <c r="C51" s="5"/>
      <c r="D51" s="5"/>
      <c r="E51" s="5"/>
    </row>
    <row r="52" spans="1:5" x14ac:dyDescent="0.25">
      <c r="A52" s="12"/>
      <c r="B52" s="5"/>
      <c r="C52" s="5"/>
      <c r="D52" s="5"/>
      <c r="E52" s="5"/>
    </row>
    <row r="53" spans="1:5" x14ac:dyDescent="0.25">
      <c r="A53" s="12"/>
      <c r="B53" s="5"/>
      <c r="C53" s="5"/>
      <c r="D53" s="5"/>
      <c r="E53" s="5"/>
    </row>
    <row r="54" spans="1:5" x14ac:dyDescent="0.25">
      <c r="A54" s="12"/>
      <c r="B54" s="5"/>
      <c r="C54" s="5"/>
      <c r="D54" s="5"/>
      <c r="E54" s="5"/>
    </row>
    <row r="55" spans="1:5" x14ac:dyDescent="0.25">
      <c r="A55" s="12"/>
      <c r="B55" s="5"/>
      <c r="C55" s="5"/>
      <c r="D55" s="5"/>
      <c r="E55" s="5"/>
    </row>
    <row r="56" spans="1:5" x14ac:dyDescent="0.25">
      <c r="A56" s="12"/>
      <c r="B56" s="5"/>
      <c r="C56" s="5"/>
      <c r="D56" s="5"/>
      <c r="E56" s="5"/>
    </row>
    <row r="57" spans="1:5" x14ac:dyDescent="0.25">
      <c r="A57" s="12"/>
      <c r="B57" s="5"/>
      <c r="C57" s="5"/>
      <c r="D57" s="5"/>
      <c r="E57" s="5"/>
    </row>
    <row r="58" spans="1:5" x14ac:dyDescent="0.25">
      <c r="A58" s="12"/>
      <c r="B58" s="5"/>
      <c r="C58" s="5"/>
      <c r="D58" s="5"/>
      <c r="E58" s="5"/>
    </row>
    <row r="59" spans="1:5" x14ac:dyDescent="0.25">
      <c r="A59" s="12"/>
      <c r="B59" s="5"/>
      <c r="C59" s="5"/>
      <c r="D59" s="5"/>
      <c r="E59" s="5"/>
    </row>
    <row r="60" spans="1:5" x14ac:dyDescent="0.25">
      <c r="A60" s="12"/>
      <c r="B60" s="5"/>
      <c r="C60" s="5"/>
      <c r="D60" s="5"/>
      <c r="E60" s="5"/>
    </row>
    <row r="61" spans="1:5" x14ac:dyDescent="0.25">
      <c r="A61" s="12"/>
      <c r="B61" s="5"/>
      <c r="C61" s="5"/>
      <c r="D61" s="5"/>
      <c r="E61" s="5"/>
    </row>
    <row r="62" spans="1:5" x14ac:dyDescent="0.25">
      <c r="A62" s="12"/>
      <c r="B62" s="5"/>
      <c r="C62" s="5"/>
      <c r="D62" s="5"/>
      <c r="E62" s="5"/>
    </row>
    <row r="63" spans="1:5" x14ac:dyDescent="0.25">
      <c r="A63" s="12"/>
      <c r="B63" s="5"/>
      <c r="C63" s="5"/>
      <c r="D63" s="5"/>
      <c r="E63" s="5"/>
    </row>
    <row r="64" spans="1:5" x14ac:dyDescent="0.25">
      <c r="A64" s="12"/>
      <c r="B64" s="5"/>
      <c r="C64" s="5"/>
      <c r="D64" s="5"/>
      <c r="E64" s="5"/>
    </row>
    <row r="65" spans="1:5" x14ac:dyDescent="0.25">
      <c r="A65" s="12"/>
      <c r="B65" s="5"/>
      <c r="C65" s="5"/>
      <c r="D65" s="5"/>
      <c r="E65" s="5"/>
    </row>
    <row r="66" spans="1:5" x14ac:dyDescent="0.25">
      <c r="A66" s="12"/>
      <c r="B66" s="5"/>
      <c r="C66" s="5"/>
      <c r="D66" s="5"/>
      <c r="E66" s="5"/>
    </row>
    <row r="67" spans="1:5" x14ac:dyDescent="0.25">
      <c r="A67" s="12"/>
      <c r="B67" s="5"/>
      <c r="C67" s="5"/>
      <c r="D67" s="5"/>
      <c r="E67" s="5"/>
    </row>
    <row r="68" spans="1:5" x14ac:dyDescent="0.25">
      <c r="A68" s="12"/>
      <c r="B68" s="5"/>
      <c r="C68" s="5"/>
      <c r="D68" s="5"/>
      <c r="E68" s="5"/>
    </row>
    <row r="69" spans="1:5" x14ac:dyDescent="0.25">
      <c r="A69" s="12"/>
      <c r="B69" s="5"/>
      <c r="C69" s="5"/>
      <c r="D69" s="5"/>
      <c r="E69" s="5"/>
    </row>
    <row r="70" spans="1:5" x14ac:dyDescent="0.25">
      <c r="A70" s="12"/>
      <c r="B70" s="5"/>
      <c r="C70" s="5"/>
      <c r="D70" s="5"/>
      <c r="E70" s="5"/>
    </row>
    <row r="71" spans="1:5" x14ac:dyDescent="0.25">
      <c r="A71" s="12"/>
      <c r="B71" s="5"/>
      <c r="C71" s="5"/>
      <c r="D71" s="5"/>
      <c r="E71" s="5"/>
    </row>
    <row r="72" spans="1:5" x14ac:dyDescent="0.25">
      <c r="A72" s="12"/>
      <c r="B72" s="5"/>
      <c r="C72" s="5"/>
      <c r="D72" s="5"/>
      <c r="E72" s="5"/>
    </row>
    <row r="73" spans="1:5" x14ac:dyDescent="0.25">
      <c r="A73" s="12"/>
      <c r="B73" s="5"/>
      <c r="C73" s="5"/>
      <c r="D73" s="5"/>
      <c r="E73" s="5"/>
    </row>
    <row r="74" spans="1:5" x14ac:dyDescent="0.25">
      <c r="A74" s="12"/>
      <c r="B74" s="5"/>
      <c r="C74" s="5"/>
      <c r="D74" s="5"/>
      <c r="E74" s="5"/>
    </row>
    <row r="75" spans="1:5" x14ac:dyDescent="0.25">
      <c r="A75" s="12"/>
      <c r="B75" s="5"/>
      <c r="C75" s="5"/>
      <c r="D75" s="5"/>
      <c r="E75" s="5"/>
    </row>
    <row r="76" spans="1:5" x14ac:dyDescent="0.25">
      <c r="A76" s="12"/>
      <c r="B76" s="5"/>
      <c r="C76" s="5"/>
      <c r="D76" s="5"/>
      <c r="E76" s="5"/>
    </row>
    <row r="77" spans="1:5" x14ac:dyDescent="0.25">
      <c r="A77" s="12"/>
      <c r="B77" s="5"/>
      <c r="C77" s="5"/>
      <c r="D77" s="5"/>
      <c r="E77" s="5"/>
    </row>
    <row r="78" spans="1:5" x14ac:dyDescent="0.25">
      <c r="A78" s="12"/>
      <c r="B78" s="5"/>
      <c r="C78" s="5"/>
      <c r="D78" s="5"/>
      <c r="E78" s="5"/>
    </row>
    <row r="79" spans="1:5" x14ac:dyDescent="0.25">
      <c r="A79" s="12"/>
      <c r="B79" s="5"/>
      <c r="C79" s="5"/>
      <c r="D79" s="5"/>
      <c r="E79" s="5"/>
    </row>
    <row r="80" spans="1:5" x14ac:dyDescent="0.25">
      <c r="A80" s="12"/>
      <c r="B80" s="5"/>
      <c r="C80" s="5"/>
      <c r="D80" s="5"/>
      <c r="E80" s="5"/>
    </row>
    <row r="81" spans="1:5" x14ac:dyDescent="0.25">
      <c r="A81" s="12"/>
      <c r="B81" s="5"/>
      <c r="C81" s="5"/>
      <c r="D81" s="5"/>
      <c r="E81" s="5"/>
    </row>
    <row r="82" spans="1:5" x14ac:dyDescent="0.25">
      <c r="A82" s="12"/>
      <c r="B82" s="5"/>
      <c r="C82" s="5"/>
      <c r="D82" s="5"/>
      <c r="E82" s="5"/>
    </row>
    <row r="83" spans="1:5" x14ac:dyDescent="0.25">
      <c r="A83" s="12"/>
      <c r="B83" s="5"/>
      <c r="C83" s="5"/>
      <c r="D83" s="5"/>
      <c r="E83" s="5"/>
    </row>
    <row r="84" spans="1:5" x14ac:dyDescent="0.25">
      <c r="A84" s="12"/>
      <c r="B84" s="5"/>
      <c r="C84" s="5"/>
      <c r="D84" s="5"/>
      <c r="E84" s="5"/>
    </row>
    <row r="85" spans="1:5" x14ac:dyDescent="0.25">
      <c r="A85" s="12"/>
      <c r="B85" s="5"/>
      <c r="C85" s="5"/>
      <c r="D85" s="5"/>
      <c r="E85" s="5"/>
    </row>
    <row r="86" spans="1:5" x14ac:dyDescent="0.25">
      <c r="A86" s="12"/>
      <c r="B86" s="5"/>
      <c r="C86" s="5"/>
      <c r="D86" s="5"/>
      <c r="E86" s="5"/>
    </row>
    <row r="87" spans="1:5" x14ac:dyDescent="0.25">
      <c r="A87" s="12"/>
      <c r="B87" s="5"/>
      <c r="C87" s="5"/>
      <c r="D87" s="5"/>
      <c r="E87" s="5"/>
    </row>
    <row r="88" spans="1:5" x14ac:dyDescent="0.25">
      <c r="A88" s="12"/>
      <c r="B88" s="5"/>
      <c r="C88" s="5"/>
      <c r="D88" s="5"/>
      <c r="E88" s="5"/>
    </row>
    <row r="89" spans="1:5" x14ac:dyDescent="0.25">
      <c r="A89" s="12"/>
      <c r="B89" s="5"/>
      <c r="C89" s="5"/>
      <c r="D89" s="5"/>
      <c r="E89" s="5"/>
    </row>
    <row r="90" spans="1:5" x14ac:dyDescent="0.25">
      <c r="A90" s="12"/>
      <c r="B90" s="5"/>
      <c r="C90" s="5"/>
      <c r="D90" s="5"/>
      <c r="E90" s="5"/>
    </row>
    <row r="91" spans="1:5" x14ac:dyDescent="0.25">
      <c r="A91" s="12"/>
      <c r="B91" s="5"/>
      <c r="C91" s="5"/>
      <c r="D91" s="5"/>
      <c r="E91" s="5"/>
    </row>
    <row r="92" spans="1:5" x14ac:dyDescent="0.25">
      <c r="A92" s="12"/>
      <c r="B92" s="5"/>
      <c r="C92" s="5"/>
      <c r="D92" s="5"/>
      <c r="E92" s="5"/>
    </row>
    <row r="93" spans="1:5" x14ac:dyDescent="0.25">
      <c r="A93" s="12"/>
      <c r="B93" s="5"/>
      <c r="C93" s="5"/>
      <c r="D93" s="5"/>
      <c r="E93" s="5"/>
    </row>
    <row r="94" spans="1:5" x14ac:dyDescent="0.25">
      <c r="A94" s="12"/>
      <c r="B94" s="5"/>
      <c r="C94" s="5"/>
      <c r="D94" s="5"/>
      <c r="E94" s="5"/>
    </row>
    <row r="95" spans="1:5" x14ac:dyDescent="0.25">
      <c r="A95" s="12"/>
      <c r="B95" s="5"/>
      <c r="C95" s="5"/>
      <c r="D95" s="5"/>
      <c r="E95" s="5"/>
    </row>
    <row r="96" spans="1:5" x14ac:dyDescent="0.25">
      <c r="A96" s="12"/>
      <c r="B96" s="5"/>
      <c r="C96" s="5"/>
      <c r="D96" s="5"/>
      <c r="E96" s="5"/>
    </row>
    <row r="97" spans="1:5" x14ac:dyDescent="0.25">
      <c r="A97" s="12"/>
      <c r="B97" s="5"/>
      <c r="C97" s="5"/>
      <c r="D97" s="5"/>
      <c r="E97" s="5"/>
    </row>
    <row r="98" spans="1:5" x14ac:dyDescent="0.25">
      <c r="A98" s="12"/>
      <c r="B98" s="5"/>
      <c r="C98" s="5"/>
      <c r="D98" s="5"/>
      <c r="E98" s="5"/>
    </row>
    <row r="99" spans="1:5" x14ac:dyDescent="0.25">
      <c r="A99" s="12"/>
      <c r="B99" s="5"/>
      <c r="C99" s="5"/>
      <c r="D99" s="5"/>
      <c r="E99" s="5"/>
    </row>
    <row r="100" spans="1:5" x14ac:dyDescent="0.25">
      <c r="A100" s="12"/>
      <c r="B100" s="5"/>
      <c r="C100" s="5"/>
      <c r="D100" s="5"/>
      <c r="E100" s="5"/>
    </row>
    <row r="101" spans="1:5" x14ac:dyDescent="0.25">
      <c r="A101" s="12"/>
      <c r="B101" s="5"/>
      <c r="C101" s="5"/>
      <c r="D101" s="5"/>
      <c r="E101" s="5"/>
    </row>
    <row r="102" spans="1:5" x14ac:dyDescent="0.25">
      <c r="A102" s="12"/>
      <c r="B102" s="5"/>
      <c r="C102" s="5"/>
      <c r="D102" s="5"/>
      <c r="E102" s="5"/>
    </row>
    <row r="103" spans="1:5" x14ac:dyDescent="0.25">
      <c r="A103" s="12"/>
      <c r="B103" s="5"/>
      <c r="C103" s="5"/>
      <c r="D103" s="5"/>
      <c r="E103" s="5"/>
    </row>
    <row r="104" spans="1:5" x14ac:dyDescent="0.25">
      <c r="A104" s="12"/>
      <c r="B104" s="5"/>
      <c r="C104" s="5"/>
      <c r="D104" s="5"/>
      <c r="E104" s="5"/>
    </row>
    <row r="105" spans="1:5" x14ac:dyDescent="0.25">
      <c r="A105" s="12"/>
      <c r="B105" s="5"/>
      <c r="C105" s="5"/>
      <c r="D105" s="5"/>
      <c r="E105" s="5"/>
    </row>
    <row r="106" spans="1:5" x14ac:dyDescent="0.25">
      <c r="A106" s="12"/>
      <c r="B106" s="5"/>
      <c r="C106" s="5"/>
      <c r="D106" s="5"/>
      <c r="E106" s="5"/>
    </row>
    <row r="107" spans="1:5" x14ac:dyDescent="0.25">
      <c r="A107" s="12"/>
      <c r="B107" s="5"/>
      <c r="C107" s="5"/>
      <c r="D107" s="5"/>
      <c r="E107" s="5"/>
    </row>
    <row r="108" spans="1:5" x14ac:dyDescent="0.25">
      <c r="A108" s="12"/>
      <c r="B108" s="5"/>
      <c r="C108" s="5"/>
      <c r="D108" s="5"/>
      <c r="E108" s="5"/>
    </row>
    <row r="109" spans="1:5" x14ac:dyDescent="0.25">
      <c r="A109" s="12"/>
      <c r="B109" s="5"/>
      <c r="C109" s="5"/>
      <c r="D109" s="5"/>
      <c r="E109" s="5"/>
    </row>
    <row r="110" spans="1:5" x14ac:dyDescent="0.25">
      <c r="A110" s="12"/>
      <c r="B110" s="5"/>
      <c r="C110" s="5"/>
      <c r="D110" s="5"/>
      <c r="E110" s="5"/>
    </row>
    <row r="111" spans="1:5" x14ac:dyDescent="0.25">
      <c r="A111" s="12"/>
      <c r="B111" s="5"/>
      <c r="C111" s="5"/>
      <c r="D111" s="5"/>
      <c r="E111" s="5"/>
    </row>
    <row r="112" spans="1:5" x14ac:dyDescent="0.25">
      <c r="A112" s="12"/>
      <c r="B112" s="5"/>
      <c r="C112" s="5"/>
      <c r="D112" s="5"/>
      <c r="E112" s="5"/>
    </row>
    <row r="113" spans="1:5" x14ac:dyDescent="0.25">
      <c r="A113" s="12"/>
      <c r="B113" s="5"/>
      <c r="C113" s="5"/>
      <c r="D113" s="5"/>
      <c r="E113" s="5"/>
    </row>
    <row r="114" spans="1:5" x14ac:dyDescent="0.25">
      <c r="A114" s="12"/>
      <c r="B114" s="5"/>
      <c r="C114" s="5"/>
      <c r="D114" s="5"/>
      <c r="E114" s="5"/>
    </row>
    <row r="115" spans="1:5" x14ac:dyDescent="0.25">
      <c r="A115" s="12"/>
      <c r="B115" s="5"/>
      <c r="C115" s="5"/>
      <c r="D115" s="5"/>
      <c r="E115" s="5"/>
    </row>
    <row r="116" spans="1:5" x14ac:dyDescent="0.25">
      <c r="A116" s="12"/>
      <c r="B116" s="5"/>
      <c r="C116" s="5"/>
      <c r="D116" s="5"/>
      <c r="E116" s="5"/>
    </row>
    <row r="117" spans="1:5" x14ac:dyDescent="0.25">
      <c r="A117" s="12"/>
      <c r="B117" s="5"/>
      <c r="C117" s="5"/>
      <c r="D117" s="5"/>
      <c r="E117" s="5"/>
    </row>
    <row r="118" spans="1:5" x14ac:dyDescent="0.25">
      <c r="A118" s="12"/>
      <c r="B118" s="5"/>
      <c r="C118" s="5"/>
      <c r="D118" s="5"/>
      <c r="E118" s="5"/>
    </row>
    <row r="119" spans="1:5" x14ac:dyDescent="0.25">
      <c r="A119" s="12"/>
      <c r="B119" s="5"/>
      <c r="C119" s="5"/>
      <c r="D119" s="5"/>
      <c r="E119" s="5"/>
    </row>
    <row r="120" spans="1:5" x14ac:dyDescent="0.25">
      <c r="A120" s="12"/>
      <c r="B120" s="5"/>
      <c r="C120" s="5"/>
      <c r="D120" s="5"/>
      <c r="E120" s="5"/>
    </row>
    <row r="121" spans="1:5" x14ac:dyDescent="0.25">
      <c r="A121" s="12"/>
      <c r="B121" s="5"/>
      <c r="C121" s="5"/>
      <c r="D121" s="5"/>
      <c r="E121" s="5"/>
    </row>
    <row r="122" spans="1:5" x14ac:dyDescent="0.25">
      <c r="A122" s="12"/>
      <c r="B122" s="5"/>
      <c r="C122" s="5"/>
      <c r="D122" s="5"/>
      <c r="E122" s="5"/>
    </row>
    <row r="123" spans="1:5" x14ac:dyDescent="0.25">
      <c r="A123" s="12"/>
      <c r="B123" s="5"/>
      <c r="C123" s="5"/>
      <c r="D123" s="5"/>
      <c r="E123" s="5"/>
    </row>
    <row r="124" spans="1:5" x14ac:dyDescent="0.25">
      <c r="A124" s="12"/>
      <c r="B124" s="5"/>
      <c r="C124" s="5"/>
      <c r="D124" s="5"/>
      <c r="E124" s="5"/>
    </row>
    <row r="125" spans="1:5" x14ac:dyDescent="0.25">
      <c r="A125" s="12"/>
      <c r="B125" s="5"/>
      <c r="C125" s="5"/>
      <c r="D125" s="5"/>
      <c r="E125" s="5"/>
    </row>
    <row r="126" spans="1:5" x14ac:dyDescent="0.25">
      <c r="A126" s="12"/>
      <c r="B126" s="5"/>
      <c r="C126" s="5"/>
      <c r="D126" s="5"/>
      <c r="E126" s="5"/>
    </row>
    <row r="127" spans="1:5" x14ac:dyDescent="0.25">
      <c r="A127" s="12"/>
      <c r="B127" s="5"/>
      <c r="C127" s="5"/>
      <c r="D127" s="5"/>
      <c r="E127" s="5"/>
    </row>
    <row r="128" spans="1:5" x14ac:dyDescent="0.25">
      <c r="A128" s="12"/>
      <c r="B128" s="5"/>
      <c r="C128" s="5"/>
      <c r="D128" s="5"/>
      <c r="E128" s="5"/>
    </row>
    <row r="129" spans="1:5" x14ac:dyDescent="0.25">
      <c r="A129" s="12"/>
      <c r="B129" s="5"/>
      <c r="C129" s="5"/>
      <c r="D129" s="5"/>
      <c r="E129" s="5"/>
    </row>
    <row r="130" spans="1:5" x14ac:dyDescent="0.25">
      <c r="A130" s="12"/>
      <c r="B130" s="5"/>
      <c r="C130" s="5"/>
      <c r="D130" s="5"/>
      <c r="E130" s="5"/>
    </row>
    <row r="131" spans="1:5" x14ac:dyDescent="0.25">
      <c r="A131" s="12"/>
      <c r="B131" s="5"/>
      <c r="C131" s="5"/>
      <c r="D131" s="5"/>
      <c r="E131" s="5"/>
    </row>
    <row r="132" spans="1:5" x14ac:dyDescent="0.25">
      <c r="A132" s="12"/>
      <c r="B132" s="5"/>
      <c r="C132" s="5"/>
      <c r="D132" s="5"/>
      <c r="E132" s="5"/>
    </row>
    <row r="133" spans="1:5" x14ac:dyDescent="0.25">
      <c r="A133" s="12"/>
      <c r="B133" s="5"/>
      <c r="C133" s="5"/>
      <c r="D133" s="5"/>
      <c r="E133" s="5"/>
    </row>
    <row r="134" spans="1:5" x14ac:dyDescent="0.25">
      <c r="A134" s="12"/>
      <c r="B134" s="5"/>
      <c r="C134" s="5"/>
      <c r="D134" s="5"/>
      <c r="E134" s="5"/>
    </row>
    <row r="135" spans="1:5" x14ac:dyDescent="0.25">
      <c r="A135" s="12"/>
      <c r="B135" s="5"/>
      <c r="C135" s="5"/>
      <c r="D135" s="5"/>
      <c r="E135" s="5"/>
    </row>
    <row r="136" spans="1:5" x14ac:dyDescent="0.25">
      <c r="A136" s="12"/>
      <c r="B136" s="5"/>
      <c r="C136" s="5"/>
      <c r="D136" s="5"/>
      <c r="E136" s="5"/>
    </row>
    <row r="137" spans="1:5" x14ac:dyDescent="0.25">
      <c r="A137" s="12"/>
      <c r="B137" s="5"/>
      <c r="C137" s="5"/>
      <c r="D137" s="5"/>
      <c r="E137" s="5"/>
    </row>
    <row r="138" spans="1:5" x14ac:dyDescent="0.25">
      <c r="A138" s="12"/>
      <c r="B138" s="5"/>
      <c r="C138" s="5"/>
      <c r="D138" s="5"/>
      <c r="E138" s="5"/>
    </row>
    <row r="139" spans="1:5" x14ac:dyDescent="0.25">
      <c r="A139" s="12"/>
      <c r="B139" s="5"/>
      <c r="C139" s="5"/>
      <c r="D139" s="5"/>
      <c r="E139" s="5"/>
    </row>
    <row r="140" spans="1:5" x14ac:dyDescent="0.25">
      <c r="A140" s="12"/>
      <c r="B140" s="5"/>
      <c r="C140" s="5"/>
      <c r="D140" s="5"/>
      <c r="E140" s="5"/>
    </row>
    <row r="141" spans="1:5" x14ac:dyDescent="0.25">
      <c r="A141" s="12"/>
      <c r="B141" s="5"/>
      <c r="C141" s="5"/>
      <c r="D141" s="5"/>
      <c r="E141" s="5"/>
    </row>
    <row r="142" spans="1:5" x14ac:dyDescent="0.25">
      <c r="A142" s="12"/>
      <c r="B142" s="5"/>
      <c r="C142" s="5"/>
      <c r="D142" s="5"/>
      <c r="E142" s="5"/>
    </row>
    <row r="143" spans="1:5" x14ac:dyDescent="0.25">
      <c r="A143" s="12"/>
      <c r="B143" s="5"/>
      <c r="C143" s="5"/>
      <c r="D143" s="5"/>
      <c r="E143" s="5"/>
    </row>
    <row r="144" spans="1:5" x14ac:dyDescent="0.25">
      <c r="A144" s="12"/>
      <c r="B144" s="5"/>
      <c r="C144" s="5"/>
      <c r="D144" s="5"/>
      <c r="E144" s="5"/>
    </row>
    <row r="145" spans="1:5" x14ac:dyDescent="0.25">
      <c r="A145" s="12"/>
      <c r="B145" s="5"/>
      <c r="C145" s="5"/>
      <c r="D145" s="5"/>
      <c r="E145" s="5"/>
    </row>
    <row r="146" spans="1:5" x14ac:dyDescent="0.25">
      <c r="A146" s="12"/>
      <c r="B146" s="5"/>
      <c r="C146" s="5"/>
      <c r="D146" s="5"/>
      <c r="E146" s="5"/>
    </row>
    <row r="147" spans="1:5" x14ac:dyDescent="0.25">
      <c r="A147" s="12"/>
      <c r="B147" s="5"/>
      <c r="C147" s="5"/>
      <c r="D147" s="5"/>
      <c r="E147" s="5"/>
    </row>
    <row r="148" spans="1:5" x14ac:dyDescent="0.25">
      <c r="A148" s="12"/>
      <c r="B148" s="5"/>
      <c r="C148" s="5"/>
      <c r="D148" s="5"/>
      <c r="E148" s="5"/>
    </row>
    <row r="149" spans="1:5" x14ac:dyDescent="0.25">
      <c r="A149" s="12"/>
      <c r="B149" s="5"/>
      <c r="C149" s="5"/>
      <c r="D149" s="5"/>
      <c r="E149" s="5"/>
    </row>
    <row r="150" spans="1:5" x14ac:dyDescent="0.25">
      <c r="A150" s="12"/>
      <c r="B150" s="5"/>
      <c r="C150" s="5"/>
      <c r="D150" s="5"/>
      <c r="E150" s="5"/>
    </row>
    <row r="151" spans="1:5" x14ac:dyDescent="0.25">
      <c r="A151" s="12"/>
      <c r="B151" s="5"/>
      <c r="C151" s="5"/>
      <c r="D151" s="5"/>
      <c r="E151" s="5"/>
    </row>
    <row r="152" spans="1:5" x14ac:dyDescent="0.25">
      <c r="A152" s="12"/>
      <c r="B152" s="5"/>
      <c r="C152" s="5"/>
      <c r="D152" s="5"/>
      <c r="E152" s="5"/>
    </row>
    <row r="153" spans="1:5" x14ac:dyDescent="0.25">
      <c r="A153" s="12"/>
      <c r="B153" s="5"/>
      <c r="C153" s="5"/>
      <c r="D153" s="5"/>
      <c r="E153" s="5"/>
    </row>
    <row r="154" spans="1:5" x14ac:dyDescent="0.25">
      <c r="A154" s="12"/>
      <c r="B154" s="5"/>
      <c r="C154" s="5"/>
      <c r="D154" s="5"/>
      <c r="E154" s="5"/>
    </row>
    <row r="155" spans="1:5" x14ac:dyDescent="0.25">
      <c r="A155" s="12"/>
      <c r="B155" s="5"/>
      <c r="C155" s="5"/>
      <c r="D155" s="5"/>
      <c r="E155" s="5"/>
    </row>
    <row r="156" spans="1:5" x14ac:dyDescent="0.25">
      <c r="A156" s="12"/>
      <c r="B156" s="5"/>
      <c r="C156" s="5"/>
      <c r="D156" s="5"/>
      <c r="E156" s="5"/>
    </row>
    <row r="157" spans="1:5" x14ac:dyDescent="0.25">
      <c r="A157" s="12"/>
      <c r="B157" s="5"/>
      <c r="C157" s="5"/>
      <c r="D157" s="5"/>
      <c r="E157" s="5"/>
    </row>
    <row r="158" spans="1:5" x14ac:dyDescent="0.25">
      <c r="A158" s="12"/>
      <c r="B158" s="5"/>
      <c r="C158" s="5"/>
      <c r="D158" s="5"/>
      <c r="E158" s="5"/>
    </row>
    <row r="159" spans="1:5" x14ac:dyDescent="0.25">
      <c r="A159" s="12"/>
      <c r="B159" s="5"/>
      <c r="C159" s="5"/>
      <c r="D159" s="5"/>
      <c r="E159" s="5"/>
    </row>
    <row r="160" spans="1:5" x14ac:dyDescent="0.25">
      <c r="A160" s="12"/>
      <c r="B160" s="5"/>
      <c r="C160" s="5"/>
      <c r="D160" s="5"/>
      <c r="E160" s="5"/>
    </row>
    <row r="161" spans="1:5" x14ac:dyDescent="0.25">
      <c r="A161" s="12"/>
      <c r="B161" s="5"/>
      <c r="C161" s="5"/>
      <c r="D161" s="5"/>
      <c r="E161" s="5"/>
    </row>
    <row r="162" spans="1:5" x14ac:dyDescent="0.25">
      <c r="A162" s="12"/>
      <c r="B162" s="5"/>
      <c r="C162" s="5"/>
      <c r="D162" s="5"/>
      <c r="E162" s="5"/>
    </row>
    <row r="163" spans="1:5" x14ac:dyDescent="0.25">
      <c r="A163" s="12"/>
      <c r="B163" s="5"/>
      <c r="C163" s="5"/>
      <c r="D163" s="5"/>
      <c r="E163" s="5"/>
    </row>
    <row r="164" spans="1:5" x14ac:dyDescent="0.25">
      <c r="A164" s="12"/>
      <c r="B164" s="5"/>
      <c r="C164" s="5"/>
      <c r="D164" s="5"/>
      <c r="E164" s="5"/>
    </row>
    <row r="165" spans="1:5" x14ac:dyDescent="0.25">
      <c r="A165" s="12"/>
      <c r="B165" s="5"/>
      <c r="C165" s="5"/>
      <c r="D165" s="5"/>
      <c r="E165" s="5"/>
    </row>
    <row r="166" spans="1:5" x14ac:dyDescent="0.25">
      <c r="A166" s="12"/>
      <c r="B166" s="5"/>
      <c r="C166" s="5"/>
      <c r="D166" s="5"/>
      <c r="E166" s="5"/>
    </row>
    <row r="167" spans="1:5" x14ac:dyDescent="0.25">
      <c r="A167" s="12"/>
      <c r="B167" s="5"/>
      <c r="C167" s="5"/>
      <c r="D167" s="5"/>
      <c r="E167" s="5"/>
    </row>
    <row r="168" spans="1:5" x14ac:dyDescent="0.25">
      <c r="A168" s="12"/>
      <c r="B168" s="5"/>
      <c r="C168" s="5"/>
      <c r="D168" s="5"/>
      <c r="E168" s="5"/>
    </row>
    <row r="169" spans="1:5" x14ac:dyDescent="0.25">
      <c r="A169" s="12"/>
      <c r="B169" s="5"/>
      <c r="C169" s="5"/>
      <c r="D169" s="5"/>
      <c r="E169" s="5"/>
    </row>
    <row r="170" spans="1:5" x14ac:dyDescent="0.25">
      <c r="A170" s="12"/>
      <c r="B170" s="5"/>
      <c r="C170" s="5"/>
      <c r="D170" s="5"/>
      <c r="E170" s="5"/>
    </row>
    <row r="171" spans="1:5" x14ac:dyDescent="0.25">
      <c r="A171" s="12"/>
      <c r="B171" s="5"/>
      <c r="C171" s="5"/>
      <c r="D171" s="5"/>
      <c r="E171" s="5"/>
    </row>
    <row r="172" spans="1:5" x14ac:dyDescent="0.25">
      <c r="A172" s="12"/>
      <c r="B172" s="5"/>
      <c r="C172" s="5"/>
      <c r="D172" s="5"/>
      <c r="E172" s="5"/>
    </row>
    <row r="173" spans="1:5" x14ac:dyDescent="0.25">
      <c r="A173" s="12"/>
      <c r="B173" s="5"/>
      <c r="C173" s="5"/>
      <c r="D173" s="5"/>
      <c r="E173" s="5"/>
    </row>
    <row r="174" spans="1:5" x14ac:dyDescent="0.25">
      <c r="A174" s="12"/>
      <c r="B174" s="5"/>
      <c r="C174" s="5"/>
      <c r="D174" s="5"/>
      <c r="E174" s="5"/>
    </row>
    <row r="175" spans="1:5" x14ac:dyDescent="0.25">
      <c r="A175" s="12"/>
      <c r="B175" s="5"/>
      <c r="C175" s="5"/>
      <c r="D175" s="5"/>
      <c r="E175" s="5"/>
    </row>
    <row r="176" spans="1:5" x14ac:dyDescent="0.25">
      <c r="A176" s="12"/>
      <c r="B176" s="5"/>
      <c r="C176" s="5"/>
      <c r="D176" s="5"/>
      <c r="E176" s="5"/>
    </row>
    <row r="177" spans="1:5" x14ac:dyDescent="0.25">
      <c r="A177" s="12"/>
      <c r="B177" s="5"/>
      <c r="C177" s="5"/>
      <c r="D177" s="5"/>
      <c r="E177" s="5"/>
    </row>
    <row r="178" spans="1:5" x14ac:dyDescent="0.25">
      <c r="A178" s="12"/>
      <c r="B178" s="5"/>
      <c r="C178" s="5"/>
      <c r="D178" s="5"/>
      <c r="E178" s="5"/>
    </row>
    <row r="179" spans="1:5" x14ac:dyDescent="0.25">
      <c r="A179" s="12"/>
      <c r="B179" s="5"/>
      <c r="C179" s="5"/>
      <c r="D179" s="5"/>
      <c r="E179" s="5"/>
    </row>
    <row r="180" spans="1:5" x14ac:dyDescent="0.25">
      <c r="A180" s="12"/>
      <c r="B180" s="5"/>
      <c r="C180" s="5"/>
      <c r="D180" s="5"/>
      <c r="E180" s="5"/>
    </row>
    <row r="181" spans="1:5" x14ac:dyDescent="0.25">
      <c r="A181" s="12"/>
      <c r="B181" s="5"/>
      <c r="C181" s="5"/>
      <c r="D181" s="5"/>
      <c r="E181" s="5"/>
    </row>
    <row r="182" spans="1:5" x14ac:dyDescent="0.25">
      <c r="A182" s="12"/>
      <c r="B182" s="5"/>
      <c r="C182" s="5"/>
      <c r="D182" s="5"/>
      <c r="E182" s="5"/>
    </row>
    <row r="183" spans="1:5" x14ac:dyDescent="0.25">
      <c r="A183" s="12"/>
      <c r="B183" s="5"/>
      <c r="C183" s="5"/>
      <c r="D183" s="5"/>
      <c r="E183" s="5"/>
    </row>
    <row r="184" spans="1:5" x14ac:dyDescent="0.25">
      <c r="A184" s="12"/>
      <c r="B184" s="5"/>
      <c r="C184" s="5"/>
      <c r="D184" s="5"/>
      <c r="E184" s="5"/>
    </row>
    <row r="185" spans="1:5" x14ac:dyDescent="0.25">
      <c r="A185" s="12"/>
      <c r="B185" s="5"/>
      <c r="C185" s="5"/>
      <c r="D185" s="5"/>
      <c r="E185" s="5"/>
    </row>
    <row r="186" spans="1:5" x14ac:dyDescent="0.25">
      <c r="A186" s="12"/>
      <c r="B186" s="5"/>
      <c r="C186" s="5"/>
      <c r="D186" s="5"/>
      <c r="E186" s="5"/>
    </row>
    <row r="187" spans="1:5" x14ac:dyDescent="0.25">
      <c r="A187" s="12"/>
      <c r="B187" s="5"/>
      <c r="C187" s="5"/>
      <c r="D187" s="5"/>
      <c r="E187" s="5"/>
    </row>
    <row r="188" spans="1:5" x14ac:dyDescent="0.25">
      <c r="A188" s="12"/>
      <c r="B188" s="5"/>
      <c r="C188" s="5"/>
      <c r="D188" s="5"/>
      <c r="E188" s="5"/>
    </row>
    <row r="189" spans="1:5" x14ac:dyDescent="0.25">
      <c r="A189" s="12"/>
      <c r="B189" s="5"/>
      <c r="C189" s="5"/>
      <c r="D189" s="5"/>
      <c r="E189" s="5"/>
    </row>
    <row r="190" spans="1:5" x14ac:dyDescent="0.25">
      <c r="A190" s="12"/>
      <c r="B190" s="5"/>
      <c r="C190" s="5"/>
      <c r="D190" s="5"/>
      <c r="E190" s="5"/>
    </row>
    <row r="191" spans="1:5" x14ac:dyDescent="0.25">
      <c r="A191" s="12"/>
      <c r="B191" s="5"/>
      <c r="C191" s="5"/>
      <c r="D191" s="5"/>
      <c r="E191" s="5"/>
    </row>
    <row r="192" spans="1:5" x14ac:dyDescent="0.25">
      <c r="A192" s="12"/>
      <c r="B192" s="5"/>
      <c r="C192" s="5"/>
      <c r="D192" s="5"/>
      <c r="E192" s="5"/>
    </row>
    <row r="193" spans="1:5" x14ac:dyDescent="0.25">
      <c r="A193" s="12"/>
      <c r="B193" s="5"/>
      <c r="C193" s="5"/>
      <c r="D193" s="5"/>
      <c r="E193" s="5"/>
    </row>
    <row r="194" spans="1:5" x14ac:dyDescent="0.25">
      <c r="A194" s="12"/>
      <c r="B194" s="5"/>
      <c r="C194" s="5"/>
      <c r="D194" s="5"/>
      <c r="E194" s="5"/>
    </row>
    <row r="195" spans="1:5" x14ac:dyDescent="0.25">
      <c r="A195" s="12"/>
      <c r="B195" s="5"/>
      <c r="C195" s="5"/>
      <c r="D195" s="5"/>
      <c r="E195" s="5"/>
    </row>
    <row r="196" spans="1:5" x14ac:dyDescent="0.25">
      <c r="A196" s="12"/>
      <c r="B196" s="5"/>
      <c r="C196" s="5"/>
      <c r="D196" s="5"/>
      <c r="E196" s="5"/>
    </row>
    <row r="197" spans="1:5" x14ac:dyDescent="0.25">
      <c r="A197" s="12"/>
      <c r="B197" s="5"/>
      <c r="C197" s="5"/>
      <c r="D197" s="5"/>
      <c r="E197" s="5"/>
    </row>
    <row r="198" spans="1:5" x14ac:dyDescent="0.25">
      <c r="A198" s="12"/>
      <c r="B198" s="5"/>
      <c r="C198" s="5"/>
      <c r="D198" s="5"/>
      <c r="E198" s="5"/>
    </row>
    <row r="199" spans="1:5" x14ac:dyDescent="0.25">
      <c r="A199" s="12"/>
      <c r="B199" s="5"/>
      <c r="C199" s="5"/>
      <c r="D199" s="5"/>
      <c r="E199" s="5"/>
    </row>
    <row r="200" spans="1:5" x14ac:dyDescent="0.25">
      <c r="A200" s="12"/>
      <c r="B200" s="5"/>
      <c r="C200" s="5"/>
      <c r="D200" s="5"/>
      <c r="E200" s="5"/>
    </row>
  </sheetData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READ ME</vt:lpstr>
      <vt:lpstr>Criteria and weights</vt:lpstr>
      <vt:lpstr>RFP questions</vt:lpstr>
      <vt:lpstr>Vendor scorecard</vt:lpstr>
      <vt:lpstr>Trial log</vt:lpstr>
      <vt:lpstr>Changelog</vt:lpstr>
    </vt:vector>
  </TitlesOfParts>
  <Company>RegWatch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RegWatch</dc:creator>
  <dc:title>Regulatory change management RFP and scorecard</dc:title>
  <dc:subject>Criteria, weights, RFP questions, a four-vendor scorecard and a trial log for choosing regulatory change management software</dc:subject>
  <dc:description/>
  <cp:keywords/>
  <cp:category/>
  <cp:lastModifiedBy>RegWatch</cp:lastModifiedBy>
  <dcterms:created xsi:type="dcterms:W3CDTF">2026-09-30T00:00:00Z</dcterms:created>
  <dcterms:modified xsi:type="dcterms:W3CDTF">2026-09-30T00:00:00Z</dcterms:modified>
</cp:coreProperties>
</file>